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8" yWindow="1272" windowWidth="11316" windowHeight="7728" tabRatio="822" firstSheet="2" activeTab="3"/>
  </bookViews>
  <sheets>
    <sheet name="temp" sheetId="1" state="hidden" r:id="rId1"/>
    <sheet name="pr" sheetId="2" state="hidden" r:id="rId2"/>
    <sheet name="Заполнить" sheetId="3" r:id="rId3"/>
    <sheet name="103,104" sheetId="4" r:id="rId4"/>
  </sheets>
  <definedNames>
    <definedName name="inma">'pr'!$E$14:$E$22</definedName>
    <definedName name="ki">'pr'!$E$28:$E$30</definedName>
    <definedName name="na">'pr'!$E$23:$E$24</definedName>
    <definedName name="oz">'pr'!$E$5:$E$13</definedName>
    <definedName name="Zapasi">'pr'!$E$34:$E$61</definedName>
    <definedName name="_xlnm.Print_Area" localSheetId="3">'103,104'!$A$1:$P$184</definedName>
  </definedNames>
  <calcPr fullCalcOnLoad="1"/>
</workbook>
</file>

<file path=xl/sharedStrings.xml><?xml version="1.0" encoding="utf-8"?>
<sst xmlns="http://schemas.openxmlformats.org/spreadsheetml/2006/main" count="595" uniqueCount="402">
  <si>
    <t>Ідентифікаційний код за ЄДРПОУ</t>
  </si>
  <si>
    <t>Номер</t>
  </si>
  <si>
    <t>Один. вимір.</t>
  </si>
  <si>
    <t>Фактична наявність</t>
  </si>
  <si>
    <t>Інші відомості</t>
  </si>
  <si>
    <t>заводський</t>
  </si>
  <si>
    <t>паспорта</t>
  </si>
  <si>
    <t>кількість</t>
  </si>
  <si>
    <t>первісна (переоцінена)вартість</t>
  </si>
  <si>
    <t>первісна (переоцінена) вартість</t>
  </si>
  <si>
    <t xml:space="preserve">балансова варітсь </t>
  </si>
  <si>
    <t>строк корисного використання</t>
  </si>
  <si>
    <t>№ з/п</t>
  </si>
  <si>
    <t>Найменування, стисла характеристика та призначення об’єкта</t>
  </si>
  <si>
    <t>Рік випуску (будівництва) чи дата придбання (введення в експлуатацію) та виготовлювач</t>
  </si>
  <si>
    <t>інвентарний/номенклатурний</t>
  </si>
  <si>
    <t>сума зносу (накопиченої амортизації)</t>
  </si>
  <si>
    <t>Відмітка про вибуття</t>
  </si>
  <si>
    <r>
      <t>За даними бухгалтерського обліку</t>
    </r>
    <r>
      <rPr>
        <sz val="8"/>
        <rFont val="Times New Roman"/>
        <family val="1"/>
      </rPr>
      <t>3</t>
    </r>
  </si>
  <si>
    <t>Матеріальні цінності</t>
  </si>
  <si>
    <t xml:space="preserve">Одиниця виміру </t>
  </si>
  <si>
    <t>Інші відомості або примітки</t>
  </si>
  <si>
    <t xml:space="preserve">найменування, вид, сорт, група </t>
  </si>
  <si>
    <t xml:space="preserve">кількість </t>
  </si>
  <si>
    <t>вартість</t>
  </si>
  <si>
    <t>сума</t>
  </si>
  <si>
    <t xml:space="preserve">вартість </t>
  </si>
  <si>
    <t>№
з/п</t>
  </si>
  <si>
    <t>Рахунок, субрахунок</t>
  </si>
  <si>
    <t>номенклатурний номер (за наявності)</t>
  </si>
  <si>
    <r>
      <t>За даними бухгалтерського обліку</t>
    </r>
    <r>
      <rPr>
        <vertAlign val="superscript"/>
        <sz val="10"/>
        <rFont val="Times New Roman"/>
        <family val="1"/>
      </rPr>
      <t>2</t>
    </r>
  </si>
  <si>
    <t>Код ЭДРПОУ</t>
  </si>
  <si>
    <t>Назва установи</t>
  </si>
  <si>
    <t>Дата і номер розпорядчого документу (Наказу)</t>
  </si>
  <si>
    <t>розпочата</t>
  </si>
  <si>
    <t>закінчена</t>
  </si>
  <si>
    <t>Дата описів, відомостей, актів</t>
  </si>
  <si>
    <t>Зняття залишків станом на</t>
  </si>
  <si>
    <t>Голова комісії</t>
  </si>
  <si>
    <t>Члени комісії</t>
  </si>
  <si>
    <t>пасада</t>
  </si>
  <si>
    <t>ініціали, прізвище</t>
  </si>
  <si>
    <t>Головний бухгалтер</t>
  </si>
  <si>
    <r>
      <t>Синтетичні рахунки</t>
    </r>
    <r>
      <rPr>
        <sz val="13.5"/>
        <rFont val="Times New Roman"/>
        <family val="1"/>
      </rPr>
      <t xml:space="preserve"> </t>
    </r>
  </si>
  <si>
    <r>
      <t>Субрахунки 1-го рівня</t>
    </r>
    <r>
      <rPr>
        <sz val="13.5"/>
        <rFont val="Times New Roman"/>
        <family val="1"/>
      </rPr>
      <t xml:space="preserve"> </t>
    </r>
  </si>
  <si>
    <t xml:space="preserve">Код </t>
  </si>
  <si>
    <t xml:space="preserve">Назва </t>
  </si>
  <si>
    <r>
      <t>Клас 1. Необоротні активи</t>
    </r>
    <r>
      <rPr>
        <sz val="13.5"/>
        <rFont val="Times New Roman"/>
        <family val="1"/>
      </rPr>
      <t xml:space="preserve"> </t>
    </r>
  </si>
  <si>
    <t xml:space="preserve">Основні засоби </t>
  </si>
  <si>
    <t xml:space="preserve">Інші необоротні матеріальні активи </t>
  </si>
  <si>
    <t>Необоротні матеріальні активи спеціального призначення</t>
  </si>
  <si>
    <t xml:space="preserve">Нематеріальні активи </t>
  </si>
  <si>
    <t xml:space="preserve">Знос (амортизація) необоротних активів </t>
  </si>
  <si>
    <t xml:space="preserve">Знос основних засобів </t>
  </si>
  <si>
    <t xml:space="preserve">Знос інших необоротних матеріальних активів </t>
  </si>
  <si>
    <t>Накопичена амортизація нематеріальних активів</t>
  </si>
  <si>
    <t xml:space="preserve">Незавершені капітальні інвестиції в необоротні активи </t>
  </si>
  <si>
    <t>Довгострокові фінансові інвестиції</t>
  </si>
  <si>
    <t>Довгострокові фінансові інвестиції у капітал підприємств</t>
  </si>
  <si>
    <t>Довгострокові фінансові інвестиції у цінні папери</t>
  </si>
  <si>
    <r>
      <t>Клас 2. Запаси</t>
    </r>
    <r>
      <rPr>
        <sz val="13.5"/>
        <rFont val="Times New Roman"/>
        <family val="1"/>
      </rPr>
      <t xml:space="preserve"> </t>
    </r>
  </si>
  <si>
    <t xml:space="preserve">Виробничі запаси </t>
  </si>
  <si>
    <t xml:space="preserve">Тварини на вирощуванні і відгодівлі </t>
  </si>
  <si>
    <t>Малоцінні та швидкозношувані предмети</t>
  </si>
  <si>
    <t>Малоцінні та швидкозношувані предмети спеціального призначення</t>
  </si>
  <si>
    <t>Матеріали і продукти харчування</t>
  </si>
  <si>
    <t xml:space="preserve">Готова продукція </t>
  </si>
  <si>
    <t xml:space="preserve">Продукція сільськогосподарського виробництва </t>
  </si>
  <si>
    <t>Запаси для розподілу, передачі, продажу</t>
  </si>
  <si>
    <t>Державні матеріальні резерви та запаси</t>
  </si>
  <si>
    <t>Каса</t>
  </si>
  <si>
    <t>Рахунки в банках</t>
  </si>
  <si>
    <t>Рахунки в казначействі</t>
  </si>
  <si>
    <t xml:space="preserve">Інші рахунки в казначействі </t>
  </si>
  <si>
    <t xml:space="preserve">Інші кошти </t>
  </si>
  <si>
    <t xml:space="preserve">Грошові документи в національній валюті </t>
  </si>
  <si>
    <t xml:space="preserve">Грошові документи в іноземній валюті </t>
  </si>
  <si>
    <t xml:space="preserve">Грошові кошти в дорозі в національній валюті </t>
  </si>
  <si>
    <t xml:space="preserve">Грошові кошти в дорозі в іноземній валюті </t>
  </si>
  <si>
    <t xml:space="preserve">Короткострокові векселі одержані </t>
  </si>
  <si>
    <t xml:space="preserve">Векселі, одержані в національній валюті </t>
  </si>
  <si>
    <t xml:space="preserve">Векселі, одержані в іноземній валюті </t>
  </si>
  <si>
    <t xml:space="preserve">Розрахунки з покупцями та замовниками </t>
  </si>
  <si>
    <t xml:space="preserve">Розрахунки із замовниками з авансів на науково-дослідні роботи </t>
  </si>
  <si>
    <t>Розрахунки з різними дебіторами</t>
  </si>
  <si>
    <t xml:space="preserve">Розрахунки в порядку планових платежів </t>
  </si>
  <si>
    <t xml:space="preserve">Розрахунки з підзвітними особами </t>
  </si>
  <si>
    <t xml:space="preserve">Розрахунки з відшкодування завданих збитків </t>
  </si>
  <si>
    <t xml:space="preserve">Розрахунки з іншими дебіторами </t>
  </si>
  <si>
    <t>Розрахунки з державними цільовими фондами</t>
  </si>
  <si>
    <t>Розрахунки зі спільної діяльності</t>
  </si>
  <si>
    <t>Поточні фінансові інвестиції</t>
  </si>
  <si>
    <t>Поточні фінансові інвестиції у цінні папери</t>
  </si>
  <si>
    <r>
      <t>Клас 4. Власний капітал</t>
    </r>
    <r>
      <rPr>
        <sz val="13.5"/>
        <rFont val="Times New Roman"/>
        <family val="1"/>
      </rPr>
      <t xml:space="preserve"> </t>
    </r>
  </si>
  <si>
    <t xml:space="preserve">Фонд у необоротних активах </t>
  </si>
  <si>
    <t xml:space="preserve">Фонд у необоротних активах за їх видами </t>
  </si>
  <si>
    <t xml:space="preserve">Фонд у незавершеному капітальному будівництві </t>
  </si>
  <si>
    <t xml:space="preserve">Фонд у малоцінних та швидкозношуваних предметах </t>
  </si>
  <si>
    <t xml:space="preserve">Фонд у малоцінних та швидкозношуваних предметах за їх видами </t>
  </si>
  <si>
    <t>Фонд у фінансових інвестиціях</t>
  </si>
  <si>
    <t>Фонд у капіталі підприємств</t>
  </si>
  <si>
    <t>Фонд у фінансових інвестиціях у цінні папери</t>
  </si>
  <si>
    <t xml:space="preserve">Результати виконання кошторисів </t>
  </si>
  <si>
    <t xml:space="preserve">Результат виконання кошторису за загальним фондом </t>
  </si>
  <si>
    <t xml:space="preserve">Результат виконання кошторису за спеціальним фондом </t>
  </si>
  <si>
    <t xml:space="preserve">Капітал у дооцінках </t>
  </si>
  <si>
    <t xml:space="preserve">Дооцінка (уцінка) необоротних активів </t>
  </si>
  <si>
    <t xml:space="preserve">Інший капітал у дооцінках </t>
  </si>
  <si>
    <r>
      <t>Клас 5. Довгострокові зобов'язання</t>
    </r>
    <r>
      <rPr>
        <sz val="13.5"/>
        <rFont val="Times New Roman"/>
        <family val="1"/>
      </rPr>
      <t xml:space="preserve"> </t>
    </r>
  </si>
  <si>
    <t xml:space="preserve">Довгострокові позики </t>
  </si>
  <si>
    <t xml:space="preserve">Довгострокові кредити банків </t>
  </si>
  <si>
    <t xml:space="preserve">Відстрочені довгострокові кредити банків </t>
  </si>
  <si>
    <t xml:space="preserve">Інші довгострокові позики </t>
  </si>
  <si>
    <t xml:space="preserve">Довгострокові векселі видані </t>
  </si>
  <si>
    <t xml:space="preserve">Видані довгострокові векселі </t>
  </si>
  <si>
    <t xml:space="preserve">Інші довгострокові фінансові зобов'язання </t>
  </si>
  <si>
    <r>
      <t>Клас 6. Поточні зобов'язання</t>
    </r>
    <r>
      <rPr>
        <sz val="13.5"/>
        <rFont val="Times New Roman"/>
        <family val="1"/>
      </rPr>
      <t xml:space="preserve"> </t>
    </r>
  </si>
  <si>
    <t xml:space="preserve">Короткострокові позики </t>
  </si>
  <si>
    <t xml:space="preserve">Короткострокові кредити банків </t>
  </si>
  <si>
    <t xml:space="preserve">Відстрочені короткострокові кредити банків </t>
  </si>
  <si>
    <t xml:space="preserve">Інші короткострокові позики </t>
  </si>
  <si>
    <t xml:space="preserve">Прострочені позики </t>
  </si>
  <si>
    <t xml:space="preserve">Поточна заборгованість за довгостроковими зобов'язаннями </t>
  </si>
  <si>
    <t xml:space="preserve">Поточна заборгованість за довгостроковими позиками </t>
  </si>
  <si>
    <t xml:space="preserve">Поточна заборгованість за довгостроковими векселями </t>
  </si>
  <si>
    <t xml:space="preserve">Поточна заборгованість за іншими довгостроковими зобов'язаннями </t>
  </si>
  <si>
    <t xml:space="preserve">Короткострокові векселі видані </t>
  </si>
  <si>
    <t xml:space="preserve">Видані короткострокові векселі </t>
  </si>
  <si>
    <t xml:space="preserve">Розрахунки за виконані роботи </t>
  </si>
  <si>
    <t xml:space="preserve">Розрахунки з постачальниками та підрядниками </t>
  </si>
  <si>
    <t xml:space="preserve">Розрахунки з часткової оплати замовлень на дослідно-конструкторські розробки, що виконуються за рахунок бюджетних коштів </t>
  </si>
  <si>
    <t xml:space="preserve">Розрахунки із замовниками за виконані роботи і надані послуги з власних надходжень </t>
  </si>
  <si>
    <t xml:space="preserve">Розрахунки із замовниками за науково-дослідні роботи, що підлягають оплаті </t>
  </si>
  <si>
    <t xml:space="preserve">Розрахунки із залученими співвиконавцями для виконання робіт </t>
  </si>
  <si>
    <t xml:space="preserve">Розрахунки із податків і зборів </t>
  </si>
  <si>
    <t xml:space="preserve">Розрахунки за податками і зборами в бюджет </t>
  </si>
  <si>
    <t xml:space="preserve">Інші розрахунки з бюджетом </t>
  </si>
  <si>
    <t xml:space="preserve">Розрахунки із страхування </t>
  </si>
  <si>
    <t>За розрахунками із загальнообов'язкового державного соціального страхування</t>
  </si>
  <si>
    <t xml:space="preserve">Розрахунки із соціального страхування </t>
  </si>
  <si>
    <t xml:space="preserve">Розрахунки з інших видів страхування </t>
  </si>
  <si>
    <t xml:space="preserve">Розрахунки з оплати праці </t>
  </si>
  <si>
    <t xml:space="preserve">Розрахунки із заробітної плати </t>
  </si>
  <si>
    <t xml:space="preserve">Розрахунки зі стипендіатами </t>
  </si>
  <si>
    <t xml:space="preserve">Розрахунки з працівниками за товари, продані в кредит </t>
  </si>
  <si>
    <t xml:space="preserve">Розрахунки з працівниками за безготівковими перерахуваннями на рахунки з вкладів у банках </t>
  </si>
  <si>
    <t>Розрахунки з працівниками за безготівковими перерахуваннями внесків за добровільним страхуванням</t>
  </si>
  <si>
    <t xml:space="preserve">Розрахунки з членами профспілки безготівковими перерахуваннями сум членських профспілкових внесків </t>
  </si>
  <si>
    <t xml:space="preserve">Розрахунки з працівниками за позиками банків </t>
  </si>
  <si>
    <t xml:space="preserve">Розрахунки за виконавчими документами та інші утримання </t>
  </si>
  <si>
    <t xml:space="preserve">Інші розрахунки за виконані роботи </t>
  </si>
  <si>
    <t xml:space="preserve">Розрахунки за іншими операціями і кредиторами </t>
  </si>
  <si>
    <t xml:space="preserve">Розрахунки з депонентами </t>
  </si>
  <si>
    <t xml:space="preserve">Розрахунки за депозитними сумами </t>
  </si>
  <si>
    <t>Розрахунки за коштами, які підлягають розподілу за видами загальнообов'язкового державного соціального страхування</t>
  </si>
  <si>
    <t xml:space="preserve">Розрахунки за спеціальними видами платежів </t>
  </si>
  <si>
    <t xml:space="preserve">Розрахунки з іншими кредиторами </t>
  </si>
  <si>
    <t>Розрахунки за зобов'язаннями зі спільної діяльності</t>
  </si>
  <si>
    <t>Внутрішні розрахунки</t>
  </si>
  <si>
    <t xml:space="preserve">Внутрішні розрахунки за операціями з внутрішнього переміщення за загальним фондом </t>
  </si>
  <si>
    <t xml:space="preserve">Внутрішні розрахунки за операціями з внутрішнього переміщення за спеціальним фондом </t>
  </si>
  <si>
    <r>
      <t>Клас 7. Доходи</t>
    </r>
    <r>
      <rPr>
        <sz val="13.5"/>
        <rFont val="Times New Roman"/>
        <family val="1"/>
      </rPr>
      <t xml:space="preserve"> </t>
    </r>
  </si>
  <si>
    <t xml:space="preserve">Доходи загального фонду </t>
  </si>
  <si>
    <t xml:space="preserve">Асигнування з державного бюджету на видатки установи та інші заходи </t>
  </si>
  <si>
    <t xml:space="preserve">Асигнування з місцевого бюджету на видатки установи та інші заходи </t>
  </si>
  <si>
    <t xml:space="preserve">Доходи спеціального фонду </t>
  </si>
  <si>
    <t xml:space="preserve">Доходи за коштами, отриманими як плата за послуги </t>
  </si>
  <si>
    <t xml:space="preserve">Доходи за іншими джерелами власних надходжень установ </t>
  </si>
  <si>
    <t xml:space="preserve">Доходи за іншими надходженнями спеціального фонду </t>
  </si>
  <si>
    <t xml:space="preserve">Кошти батьків за надані послуги </t>
  </si>
  <si>
    <t xml:space="preserve">Доходи, спрямовані на покриття дефіциту загального фонду </t>
  </si>
  <si>
    <t xml:space="preserve">Доходи майбутніх періодів </t>
  </si>
  <si>
    <t xml:space="preserve">Доходи від реалізації продукції, виробів і виконаних робіт </t>
  </si>
  <si>
    <t xml:space="preserve">Реалізація виробів виробничих (навчальних) майстерень </t>
  </si>
  <si>
    <t xml:space="preserve">Реалізація продукції підсобних (навчальних) сільських господарств </t>
  </si>
  <si>
    <t xml:space="preserve">Реалізація науково-дослідних робіт </t>
  </si>
  <si>
    <t>Інші доходи</t>
  </si>
  <si>
    <t xml:space="preserve">Інші доходи установ </t>
  </si>
  <si>
    <r>
      <t>Клас 8. Витрати</t>
    </r>
    <r>
      <rPr>
        <sz val="13.5"/>
        <rFont val="Times New Roman"/>
        <family val="1"/>
      </rPr>
      <t xml:space="preserve"> </t>
    </r>
  </si>
  <si>
    <t xml:space="preserve">Видатки із загального фонду </t>
  </si>
  <si>
    <t xml:space="preserve">Видатки з державного бюджету на утримання установи та інші заходи </t>
  </si>
  <si>
    <t xml:space="preserve">Видатки з місцевого бюджету на утримання установи та інші заходи </t>
  </si>
  <si>
    <t xml:space="preserve">Видатки спеціального фонду </t>
  </si>
  <si>
    <t xml:space="preserve">Видатки за коштами, отриманими як плата за послуги </t>
  </si>
  <si>
    <t xml:space="preserve">Видатки за іншими джерелами власних надходжень </t>
  </si>
  <si>
    <t xml:space="preserve">Видатки за іншими надходженнями спеціального фонду </t>
  </si>
  <si>
    <t xml:space="preserve">Виробничі витрати </t>
  </si>
  <si>
    <t xml:space="preserve">Витрати виробничих (навчальних) майстерень </t>
  </si>
  <si>
    <t xml:space="preserve">Витрати підсобних (навчальних) сільських господарств </t>
  </si>
  <si>
    <t xml:space="preserve">Витрати на науково-дослідні роботи </t>
  </si>
  <si>
    <t xml:space="preserve">Витрати на виготовлення експериментальних пристроїв </t>
  </si>
  <si>
    <t xml:space="preserve">Витрати на заготівлю і переробку матеріалів </t>
  </si>
  <si>
    <t xml:space="preserve">Видатки до розподілу </t>
  </si>
  <si>
    <t>Інші витрати</t>
  </si>
  <si>
    <t>Інші витрати установ</t>
  </si>
  <si>
    <t>Витрати на амортизацію</t>
  </si>
  <si>
    <t>Витрати на амортизацію необоротних активів</t>
  </si>
  <si>
    <t>Витрати майбутніх періодів</t>
  </si>
  <si>
    <t>Клас 9. Адміністративні послуги</t>
  </si>
  <si>
    <t>Розрахунки замовників за адміністративними послугами</t>
  </si>
  <si>
    <t>Розрахунки замовників з оплати адміністративних послуг</t>
  </si>
  <si>
    <t>Зобов'язання замовників за адміністративними послугами</t>
  </si>
  <si>
    <t>Зобов'язання замовників перед бюджетом за адміністративними послугами</t>
  </si>
  <si>
    <t>Земельні ділянки</t>
  </si>
  <si>
    <t>Капітальні витрати на поліпшення земель</t>
  </si>
  <si>
    <t>Будинки та споруди</t>
  </si>
  <si>
    <t>Машини та обладнання</t>
  </si>
  <si>
    <t>Транспортні засоби</t>
  </si>
  <si>
    <t>Інструменти, прилади та інвентар</t>
  </si>
  <si>
    <t>Робочі і продуктивні тварини</t>
  </si>
  <si>
    <t>Багаторічні насадження</t>
  </si>
  <si>
    <t>Інші основні засоби</t>
  </si>
  <si>
    <t>Музейні цінності, експонати зоопарків, виставок</t>
  </si>
  <si>
    <t>Бібліотечні фонди</t>
  </si>
  <si>
    <t>Малоцінні необоротні матеріальні активи</t>
  </si>
  <si>
    <t>Білизна, постільні речі, одяг та взуття</t>
  </si>
  <si>
    <t>Тимчасові нетитульні споруди</t>
  </si>
  <si>
    <t>Природні ресурси</t>
  </si>
  <si>
    <t>Інвентарна тара</t>
  </si>
  <si>
    <t>Матеріали довготривалого використання для наукових цілей</t>
  </si>
  <si>
    <t>Авторські та суміжні з ними права</t>
  </si>
  <si>
    <t>Капітальні інвестиції в основні засоби</t>
  </si>
  <si>
    <t>Капітальні інвестиції в інші необоротні матеріальні активи</t>
  </si>
  <si>
    <t>Капітальні інвестиції в нематеріальні активи</t>
  </si>
  <si>
    <t>Інші нематеріальні активи</t>
  </si>
  <si>
    <t>Сировина і матеріали</t>
  </si>
  <si>
    <t>Обладнання, конструкції і деталі до установки</t>
  </si>
  <si>
    <t>Спецобладнання для науково-дослідних робіт</t>
  </si>
  <si>
    <t>Будівельні матеріали</t>
  </si>
  <si>
    <t>Інші виробничі запаси</t>
  </si>
  <si>
    <t>Молодняк тварин на вирощуванні</t>
  </si>
  <si>
    <t>Тварини на відгодівлі</t>
  </si>
  <si>
    <t>Птиця</t>
  </si>
  <si>
    <t>Звірі</t>
  </si>
  <si>
    <t>Кролі</t>
  </si>
  <si>
    <t>Сім'ї бджіл</t>
  </si>
  <si>
    <t>Доросла худоба, вибракувана з основного стада</t>
  </si>
  <si>
    <t>Худоба, прийнята від населення для реалізації</t>
  </si>
  <si>
    <t>Матеріали для навчальних, наукових та інших цілей</t>
  </si>
  <si>
    <t>Продукти харчування</t>
  </si>
  <si>
    <t>Медикаменти і перев'язувальні засоби</t>
  </si>
  <si>
    <t>Господарські матеріали і канцелярське приладдя</t>
  </si>
  <si>
    <t>Паливо, горючі і мастильні матеріали</t>
  </si>
  <si>
    <t>Тара</t>
  </si>
  <si>
    <t>Матеріали в дорозі</t>
  </si>
  <si>
    <t>Запасні частини до транспортних засобів, машин і обладнання</t>
  </si>
  <si>
    <t>Інші матеріали</t>
  </si>
  <si>
    <t>Вироби виробничих (навчальних) майстерень</t>
  </si>
  <si>
    <t>Продукція підсобних (навчальних) сільських господарств</t>
  </si>
  <si>
    <t>Клас 3. Кошти, розрахунки та інші активи</t>
  </si>
  <si>
    <t>Каса в національній валюті</t>
  </si>
  <si>
    <t>Каса в іноземній валюті</t>
  </si>
  <si>
    <t>Поточні рахунки на видатки установи</t>
  </si>
  <si>
    <t>Поточні рахунки для переведення підвідомчим установам</t>
  </si>
  <si>
    <t>Поточні рахунки для обліку коштів, отриманих як плата за послуги</t>
  </si>
  <si>
    <t>Поточні рахунки для обліку коштів, отриманих за іншими джерелами власних надходжень</t>
  </si>
  <si>
    <t>Поточні рахунки для обліку депозитних сум</t>
  </si>
  <si>
    <t>Поточні рахунки для обліку інших надходжень спеціального фонду</t>
  </si>
  <si>
    <t>Поточні рахунки в іноземній валюті</t>
  </si>
  <si>
    <t>Інші поточні рахунки</t>
  </si>
  <si>
    <t>Реєстраційні рахунки</t>
  </si>
  <si>
    <t>Особові рахунки</t>
  </si>
  <si>
    <t>Спеціальні реєстраційні рахунки для обліку коштів, отриманих як плата за послуги</t>
  </si>
  <si>
    <t>Спеціальні реєстраційні рахунки для обліку коштів, отриманих за іншими джерелами власних надходжень</t>
  </si>
  <si>
    <t>Спеціальні реєстраційні рахунки для обліку депозитних сум</t>
  </si>
  <si>
    <t>Спеціальні реєстраційні рахунки для обліку інших надходжень спеціального фонду</t>
  </si>
  <si>
    <t>Рахунки для обліку коштів, які підлягають розподілу за видами загальнообов'язкового державного соціального страхування</t>
  </si>
  <si>
    <t>Питання, пропозиції або про помилки пишіть на форумі</t>
  </si>
  <si>
    <t>Размо на сторінці:</t>
  </si>
  <si>
    <t>Разом на сторінці</t>
  </si>
  <si>
    <t xml:space="preserve">Эти строки на всех листах скрыты, просто отобразите их </t>
  </si>
  <si>
    <t>37339271</t>
  </si>
  <si>
    <t>Головний лікар</t>
  </si>
  <si>
    <t>Економіст</t>
  </si>
  <si>
    <t>Бухгалтер з обліку медикаментів</t>
  </si>
  <si>
    <t>Бухгалтер з обліку основних заслбів</t>
  </si>
  <si>
    <t>котел отопительный</t>
  </si>
  <si>
    <t>шт</t>
  </si>
  <si>
    <t>шт.</t>
  </si>
  <si>
    <t>холодильник Кристалл</t>
  </si>
  <si>
    <t>Сухожаровой шкаф</t>
  </si>
  <si>
    <t>сумка холодильник</t>
  </si>
  <si>
    <t>холодильник днепр</t>
  </si>
  <si>
    <t>аппарат УВЧ 60</t>
  </si>
  <si>
    <t>кресло гинекол</t>
  </si>
  <si>
    <t>стол пленальный</t>
  </si>
  <si>
    <t>шкаф стекл</t>
  </si>
  <si>
    <t>вешалки</t>
  </si>
  <si>
    <t>багеты</t>
  </si>
  <si>
    <t>весы медиц</t>
  </si>
  <si>
    <t>набор врача</t>
  </si>
  <si>
    <t>набор для крови</t>
  </si>
  <si>
    <t>стерелизатор</t>
  </si>
  <si>
    <t>костыли</t>
  </si>
  <si>
    <t>манометр</t>
  </si>
  <si>
    <t>зеркало кусто</t>
  </si>
  <si>
    <t>пинцет</t>
  </si>
  <si>
    <t>тазометр</t>
  </si>
  <si>
    <t>биксы средние</t>
  </si>
  <si>
    <t>велосипед</t>
  </si>
  <si>
    <t>огнетушитель</t>
  </si>
  <si>
    <t>ведро с крышкой</t>
  </si>
  <si>
    <t>настольная лампа</t>
  </si>
  <si>
    <t>лоток для бумаги</t>
  </si>
  <si>
    <t>портеры</t>
  </si>
  <si>
    <t>удлинитель</t>
  </si>
  <si>
    <t>корзина для бумаг</t>
  </si>
  <si>
    <t>миска пластм</t>
  </si>
  <si>
    <t>электроутюг</t>
  </si>
  <si>
    <t>эл.печка Мечта</t>
  </si>
  <si>
    <t>совок мет</t>
  </si>
  <si>
    <t>замок навесной</t>
  </si>
  <si>
    <t>кресло мягкое</t>
  </si>
  <si>
    <t>шкаф для одежды</t>
  </si>
  <si>
    <t>стулья кушетка</t>
  </si>
  <si>
    <t>шкаф для бумаг</t>
  </si>
  <si>
    <t>стол письмен</t>
  </si>
  <si>
    <t>стяг 150х87</t>
  </si>
  <si>
    <t>герб району з пластику 50х65</t>
  </si>
  <si>
    <t>прапорець наст.з пл.ніжкою 12х22</t>
  </si>
  <si>
    <t>комплект п/чум</t>
  </si>
  <si>
    <t>полотенце махровое</t>
  </si>
  <si>
    <t>халат мед бязев</t>
  </si>
  <si>
    <t>лоток д/док</t>
  </si>
  <si>
    <t>лоток д/док черный</t>
  </si>
  <si>
    <t>рушник для обличчя</t>
  </si>
  <si>
    <t>ростомер</t>
  </si>
  <si>
    <t>ноутбук Dell Inspiron 3576</t>
  </si>
  <si>
    <t>Банкетка для залу очікування темно-синя</t>
  </si>
  <si>
    <t>Вішалка підлогова для одягу</t>
  </si>
  <si>
    <t>Тумбочка пересувна для розміщення медичної апаратури, біла (розм. в мм, 500*600*750)</t>
  </si>
  <si>
    <t>Письмовий стіл однотумбовий (розм. в мм,1400*700*750)</t>
  </si>
  <si>
    <t>Стілець , молочний</t>
  </si>
  <si>
    <t>Тумбочка пересувна для зберігання дезинфікуючих засобів, біла (розм. в мм, 450*500*750)</t>
  </si>
  <si>
    <t>Шафа для зберігання медичного, господарського інвентарю (800*500*1800)</t>
  </si>
  <si>
    <t>Сушарка для білизни</t>
  </si>
  <si>
    <t>Тумбочка пересувна, біла 450*500*750</t>
  </si>
  <si>
    <t>Стілець офісний, синій</t>
  </si>
  <si>
    <t>Шафа для зберігання документів 800*400*2000</t>
  </si>
  <si>
    <t>Шафа для зберігання картотеки 800*400*2000</t>
  </si>
  <si>
    <t>Шафа для зберігання одягу 1200*600*2000</t>
  </si>
  <si>
    <t>Тумбочка пересувна, колір ясень 450*500*750</t>
  </si>
  <si>
    <t>Сейф для зберігання документів, 500*450*350</t>
  </si>
  <si>
    <t>Ноутбук Acer Aspire 3 A315-53-57  PX + програмне забезпечення Mscrosoft Windows 10 Professional 64-bit Ukrainsan 1pk DVD (FQC-08978)+ комп. Миша Rapoo 3100p Wireless</t>
  </si>
  <si>
    <t>Багатофункціональний пристрій Canon i-SENSYS MF231</t>
  </si>
  <si>
    <t>Мережевий фільтр Logic Pwer LP-X5 4.5 m</t>
  </si>
  <si>
    <t>Кушетка процедурна двохсекційна з підголівником, що регулюється 1900*580*530</t>
  </si>
  <si>
    <t>Ширма двохсекційна 1480*520*1820</t>
  </si>
  <si>
    <t>Стіл інструментальний 660*430*880</t>
  </si>
  <si>
    <t>Тубус -кварц (кварцова лампа з 4 тубусами)</t>
  </si>
  <si>
    <t>Апарат УВЧ терапії</t>
  </si>
  <si>
    <t>Дарсонваль професійний</t>
  </si>
  <si>
    <t>Апарат електрофорезу з електродами</t>
  </si>
  <si>
    <t>Інгалятор компресорний професійний</t>
  </si>
  <si>
    <t>Шафа для зберігання медикаментів 1655*700*320</t>
  </si>
  <si>
    <t>Дозатор настінний для рідкого мила</t>
  </si>
  <si>
    <t>Дозатор настінний для антисептика</t>
  </si>
  <si>
    <t>Рушникотримач закритий пластиковий</t>
  </si>
  <si>
    <t>Діелектричний килимок</t>
  </si>
  <si>
    <t>Діелектричні рукавички безшовні</t>
  </si>
  <si>
    <t>Кушетка-трансформер, в т.ч. гінекологічне крісло 1520*780*540</t>
  </si>
  <si>
    <t>Холодильник медичний для зберігання вакцин об'ємом 68л.</t>
  </si>
  <si>
    <t>Сухожарова шафа для стерилізації інструментів, об'єм 40л.</t>
  </si>
  <si>
    <t>Підставка під термостат 620*600*825</t>
  </si>
  <si>
    <t>УФ камера для зберігання стерильного інструменту, об'єм 500 мм</t>
  </si>
  <si>
    <t>Деструктор для утилізації голок</t>
  </si>
  <si>
    <t>Штатив для переливання, пересувний</t>
  </si>
  <si>
    <t>Сповивальний столик на металевому каркасі, 980*770*955</t>
  </si>
  <si>
    <t>Сповивальний столик на металевому каркасі, комплектований матрациком та лінійкою для вимірювання росту немовляти, 980*770*955</t>
  </si>
  <si>
    <t>Опромінювач бактерицидний (кварцовий), пересувний, з трьома лампами</t>
  </si>
  <si>
    <t>Тонометр з набором манжет (мала, середня, велика), механічний</t>
  </si>
  <si>
    <t>Ваги дитячі електронні, до 20кг</t>
  </si>
  <si>
    <t>Ваги дорослі медичні електронні, до 200 кг.</t>
  </si>
  <si>
    <t>Ростомір дорослий напільний</t>
  </si>
  <si>
    <t>Таблиця для перевірки зору</t>
  </si>
  <si>
    <t>Контейнер для дезинфекції медичного інструментарію, пластиковий, об'ємом 1л.</t>
  </si>
  <si>
    <t>Контейнер для дезинфекції медичного інструментарію, пластиковий, об'ємом 3л.</t>
  </si>
  <si>
    <t>Ліхтарик діагностичний</t>
  </si>
  <si>
    <t xml:space="preserve">Стрічка медична вимірювальна </t>
  </si>
  <si>
    <t>Стетофонендоскоп</t>
  </si>
  <si>
    <t>Сумка-укладка фельдшера з набором</t>
  </si>
  <si>
    <t>Глюкометр +100 тест смужок</t>
  </si>
  <si>
    <t xml:space="preserve">Зовнішні таблички </t>
  </si>
  <si>
    <t>Плакат інформаційний А-2</t>
  </si>
  <si>
    <t>Фільтр - глечик Аквафор Океан + комплект картриджів Аквафор В100-6</t>
  </si>
  <si>
    <t>Сиенд інформаційний ПВХ 5 мм з куточками з ПЕТ 0,8 мм</t>
  </si>
  <si>
    <t>Табличка ПВХ 3 мм</t>
  </si>
  <si>
    <t>Вивіска з композитного матеріалу</t>
  </si>
  <si>
    <t>Новотроъцьке</t>
  </si>
  <si>
    <t>велосипед 28 Dorozhnik-COMFORT FEMELE 2018</t>
  </si>
  <si>
    <t>«31» грудня 2020р.</t>
  </si>
  <si>
    <t>КНП "Покровський районний Центр первинної медико-санітарної допомоги"</t>
  </si>
  <si>
    <t>_________________ № ___________</t>
  </si>
  <si>
    <t>ПЕРЕЛІК МАЙНА</t>
  </si>
  <si>
    <t>Додаток №6</t>
  </si>
  <si>
    <t>85371, Донецька область, Покровський район, село Успенівка, вул.Центральна, буд. 12а</t>
  </si>
  <si>
    <t>Заступник голови Покровської районної ради</t>
  </si>
  <si>
    <t>Сажко С.М</t>
  </si>
  <si>
    <t xml:space="preserve">кіль-кість </t>
  </si>
  <si>
    <t>інвентарний/ номенклатурний</t>
  </si>
  <si>
    <t xml:space="preserve"> фельдшерського пункту села Успенівка</t>
  </si>
  <si>
    <t>до листа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</si>
</sst>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.&quot;;\-#,##0&quot;гр.&quot;"/>
    <numFmt numFmtId="181" formatCode="#,##0&quot;гр.&quot;;[Red]\-#,##0&quot;гр.&quot;"/>
    <numFmt numFmtId="182" formatCode="#,##0.00&quot;гр.&quot;;\-#,##0.00&quot;гр.&quot;"/>
    <numFmt numFmtId="183" formatCode="#,##0.00&quot;гр.&quot;;[Red]\-#,##0.00&quot;гр.&quot;"/>
    <numFmt numFmtId="184" formatCode="_-* #,##0&quot;гр.&quot;_-;\-* #,##0&quot;гр.&quot;_-;_-* &quot;-&quot;&quot;гр.&quot;_-;_-@_-"/>
    <numFmt numFmtId="185" formatCode="_-* #,##0_г_р_._-;\-* #,##0_г_р_._-;_-* &quot;-&quot;_г_р_._-;_-@_-"/>
    <numFmt numFmtId="186" formatCode="_-* #,##0.00&quot;гр.&quot;_-;\-* #,##0.00&quot;гр.&quot;_-;_-* &quot;-&quot;??&quot;гр.&quot;_-;_-@_-"/>
    <numFmt numFmtId="187" formatCode="_-* #,##0.00_г_р_._-;\-* #,##0.00_г_р_._-;_-* &quot;-&quot;??_г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&quot;ãðí.&quot;#,##0_);\(&quot;ãðí.&quot;#,##0\)"/>
    <numFmt numFmtId="197" formatCode="&quot;ãðí.&quot;#,##0_);[Red]\(&quot;ãðí.&quot;#,##0\)"/>
    <numFmt numFmtId="198" formatCode="&quot;ãðí.&quot;#,##0.00_);\(&quot;ãðí.&quot;#,##0.00\)"/>
    <numFmt numFmtId="199" formatCode="&quot;ãðí.&quot;#,##0.00_);[Red]\(&quot;ãðí.&quot;#,##0.00\)"/>
    <numFmt numFmtId="200" formatCode="_(&quot;ãðí.&quot;* #,##0_);_(&quot;ãðí.&quot;* \(#,##0\);_(&quot;ãðí.&quot;* &quot;-&quot;_);_(@_)"/>
    <numFmt numFmtId="201" formatCode="_(* #,##0_);_(* \(#,##0\);_(* &quot;-&quot;_);_(@_)"/>
    <numFmt numFmtId="202" formatCode="_(&quot;ãðí.&quot;* #,##0.00_);_(&quot;ãðí.&quot;* \(#,##0.00\);_(&quot;ãðí.&quot;* &quot;-&quot;??_);_(@_)"/>
    <numFmt numFmtId="203" formatCode="_(* #,##0.00_);_(* \(#,##0.00\);_(* &quot;-&quot;??_);_(@_)"/>
    <numFmt numFmtId="204" formatCode="0.0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_(&quot;$&quot;* #,##0_);_(&quot;$&quot;* \(#,##0\);_(&quot;$&quot;* &quot;-&quot;_);_(@_)"/>
    <numFmt numFmtId="210" formatCode="_(&quot;$&quot;* #,##0.00_);_(&quot;$&quot;* \(#,##0.00\);_(&quot;$&quot;* &quot;-&quot;??_);_(@_)"/>
    <numFmt numFmtId="211" formatCode="0.000"/>
    <numFmt numFmtId="212" formatCode="0.000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-FC19]d\ mmmm\ yyyy\ &quot;г.&quot;"/>
    <numFmt numFmtId="21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4" fillId="0" borderId="0">
      <alignment/>
      <protection/>
    </xf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1" fontId="3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2" fontId="8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8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vertical="center" wrapText="1"/>
    </xf>
    <xf numFmtId="0" fontId="1" fillId="0" borderId="0" xfId="42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8" fillId="0" borderId="0" xfId="0" applyNumberFormat="1" applyFont="1" applyBorder="1" applyAlignment="1">
      <alignment horizontal="righ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49" fontId="0" fillId="33" borderId="10" xfId="0" applyNumberFormat="1" applyFill="1" applyBorder="1" applyAlignment="1" applyProtection="1">
      <alignment horizontal="center"/>
      <protection locked="0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/>
    </xf>
    <xf numFmtId="0" fontId="3" fillId="0" borderId="10" xfId="0" applyNumberFormat="1" applyFont="1" applyBorder="1" applyAlignment="1" quotePrefix="1">
      <alignment horizontal="center" shrinkToFit="1"/>
    </xf>
    <xf numFmtId="0" fontId="4" fillId="0" borderId="13" xfId="0" applyFont="1" applyBorder="1" applyAlignment="1">
      <alignment shrinkToFit="1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4" fillId="0" borderId="10" xfId="0" applyNumberFormat="1" applyFont="1" applyBorder="1" applyAlignment="1" quotePrefix="1">
      <alignment horizontal="center" shrinkToFit="1"/>
    </xf>
    <xf numFmtId="0" fontId="3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1" fontId="10" fillId="0" borderId="10" xfId="0" applyNumberFormat="1" applyFont="1" applyBorder="1" applyAlignment="1">
      <alignment horizontal="right" vertical="center" wrapText="1"/>
    </xf>
    <xf numFmtId="2" fontId="3" fillId="32" borderId="10" xfId="0" applyNumberFormat="1" applyFont="1" applyFill="1" applyBorder="1" applyAlignment="1">
      <alignment horizontal="right"/>
    </xf>
    <xf numFmtId="1" fontId="8" fillId="0" borderId="14" xfId="0" applyNumberFormat="1" applyFont="1" applyBorder="1" applyAlignment="1">
      <alignment horizontal="right" vertical="center" wrapText="1"/>
    </xf>
    <xf numFmtId="0" fontId="3" fillId="12" borderId="10" xfId="0" applyFont="1" applyFill="1" applyBorder="1" applyAlignment="1">
      <alignment horizontal="center" vertical="center" wrapText="1"/>
    </xf>
    <xf numFmtId="2" fontId="3" fillId="12" borderId="10" xfId="0" applyNumberFormat="1" applyFont="1" applyFill="1" applyBorder="1" applyAlignment="1">
      <alignment horizontal="right" vertical="center" wrapText="1"/>
    </xf>
    <xf numFmtId="1" fontId="8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10" xfId="0" applyFill="1" applyBorder="1" applyAlignment="1">
      <alignment wrapText="1"/>
    </xf>
    <xf numFmtId="17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right" vertical="center" wrapText="1"/>
    </xf>
    <xf numFmtId="17" fontId="3" fillId="0" borderId="13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17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 shrinkToFit="1"/>
    </xf>
    <xf numFmtId="0" fontId="3" fillId="0" borderId="10" xfId="0" applyNumberFormat="1" applyFont="1" applyBorder="1" applyAlignment="1" quotePrefix="1">
      <alignment shrinkToFit="1"/>
    </xf>
    <xf numFmtId="4" fontId="3" fillId="0" borderId="10" xfId="0" applyNumberFormat="1" applyFont="1" applyBorder="1" applyAlignment="1" quotePrefix="1">
      <alignment shrinkToFit="1"/>
    </xf>
    <xf numFmtId="1" fontId="8" fillId="0" borderId="0" xfId="0" applyNumberFormat="1" applyFont="1" applyBorder="1" applyAlignment="1">
      <alignment horizontal="right" vertical="center" wrapText="1"/>
    </xf>
    <xf numFmtId="2" fontId="8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indent="15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top"/>
    </xf>
    <xf numFmtId="0" fontId="11" fillId="0" borderId="0" xfId="0" applyFont="1" applyAlignment="1">
      <alignment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8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left"/>
      <protection locked="0"/>
    </xf>
    <xf numFmtId="0" fontId="0" fillId="33" borderId="10" xfId="0" applyFill="1" applyBorder="1" applyAlignment="1" applyProtection="1">
      <alignment/>
      <protection locked="0"/>
    </xf>
    <xf numFmtId="0" fontId="3" fillId="0" borderId="10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https://buhgalter.com.ua/?utm_source=exel&amp;utm_medium=banner&amp;utm_campaign=exel-blanki-inventarizacii-2015" TargetMode="External" /><Relationship Id="rId3" Type="http://schemas.openxmlformats.org/officeDocument/2006/relationships/hyperlink" Target="https://buhgalter.com.ua/?utm_source=exel&amp;utm_medium=banner&amp;utm_campaign=exel-blanki-inventarizacii-2015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0</xdr:col>
      <xdr:colOff>2800350</xdr:colOff>
      <xdr:row>35</xdr:row>
      <xdr:rowOff>133350</xdr:rowOff>
    </xdr:to>
    <xdr:pic>
      <xdr:nvPicPr>
        <xdr:cNvPr id="1" name="Рисунок 1" descr="Описание: D:\Изображение 075_cr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81600"/>
          <a:ext cx="2800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udget.factor.ua/viewtopic.php?f=125&amp;t=5475&amp;utm_source=exel&amp;utm_medium=banner&amp;utm_campaign=exel-blanki-inventarizacii-201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5:I5"/>
  <sheetViews>
    <sheetView zoomScalePageLayoutView="0" workbookViewId="0" topLeftCell="A1">
      <selection activeCell="I27" sqref="I27"/>
    </sheetView>
  </sheetViews>
  <sheetFormatPr defaultColWidth="9.125" defaultRowHeight="12.75"/>
  <cols>
    <col min="1" max="1" width="32.375" style="15" bestFit="1" customWidth="1"/>
    <col min="2" max="9" width="3.125" style="15" customWidth="1"/>
    <col min="10" max="11" width="9.125" style="15" customWidth="1"/>
    <col min="12" max="12" width="9.125" style="16" customWidth="1"/>
    <col min="13" max="13" width="5.625" style="16" customWidth="1"/>
    <col min="14" max="25" width="9.125" style="16" customWidth="1"/>
    <col min="26" max="16384" width="9.125" style="15" customWidth="1"/>
  </cols>
  <sheetData>
    <row r="5" spans="1:9" ht="17.25" customHeight="1">
      <c r="A5" s="17" t="s">
        <v>0</v>
      </c>
      <c r="B5" s="18" t="str">
        <f>LEFT(Заполнить!B4,1)</f>
        <v>3</v>
      </c>
      <c r="C5" s="18" t="str">
        <f>RIGHT(LEFT(Заполнить!$B$4,2),1)</f>
        <v>7</v>
      </c>
      <c r="D5" s="18" t="str">
        <f>RIGHT(LEFT(Заполнить!$B$4,3),1)</f>
        <v>3</v>
      </c>
      <c r="E5" s="18" t="str">
        <f>RIGHT(LEFT(Заполнить!$B$4,4),1)</f>
        <v>3</v>
      </c>
      <c r="F5" s="18" t="str">
        <f>RIGHT(LEFT(Заполнить!$B$4,5),1)</f>
        <v>9</v>
      </c>
      <c r="G5" s="18" t="str">
        <f>RIGHT(LEFT(Заполнить!$B$4,6),1)</f>
        <v>2</v>
      </c>
      <c r="H5" s="18" t="str">
        <f>RIGHT(LEFT(Заполнить!$B$4,7),1)</f>
        <v>7</v>
      </c>
      <c r="I5" s="18" t="str">
        <f>RIGHT(Заполнить!$B$4,1)</f>
        <v>1</v>
      </c>
    </row>
    <row r="7" ht="15.75" customHeight="1"/>
    <row r="9" ht="5.25" customHeight="1"/>
    <row r="10" ht="15.75" customHeight="1"/>
    <row r="12" ht="5.25" customHeight="1"/>
    <row r="13" ht="15.75" customHeight="1"/>
    <row r="15" ht="4.5" customHeight="1"/>
    <row r="16" ht="15.75" customHeight="1"/>
    <row r="18" ht="5.25" customHeight="1"/>
    <row r="19" ht="15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9"/>
  <dimension ref="A1:E177"/>
  <sheetViews>
    <sheetView zoomScalePageLayoutView="0" workbookViewId="0" topLeftCell="A60">
      <selection activeCell="D80" sqref="D80"/>
    </sheetView>
  </sheetViews>
  <sheetFormatPr defaultColWidth="9.00390625" defaultRowHeight="12.75"/>
  <cols>
    <col min="2" max="2" width="23.50390625" style="0" customWidth="1"/>
    <col min="4" max="4" width="78.625" style="0" customWidth="1"/>
  </cols>
  <sheetData>
    <row r="1" spans="1:4" ht="17.25">
      <c r="A1" s="81" t="s">
        <v>43</v>
      </c>
      <c r="B1" s="83"/>
      <c r="C1" s="81" t="s">
        <v>44</v>
      </c>
      <c r="D1" s="83"/>
    </row>
    <row r="2" spans="1:4" ht="18">
      <c r="A2" s="19" t="s">
        <v>45</v>
      </c>
      <c r="B2" s="19" t="s">
        <v>46</v>
      </c>
      <c r="C2" s="19" t="s">
        <v>45</v>
      </c>
      <c r="D2" s="19" t="s">
        <v>46</v>
      </c>
    </row>
    <row r="3" spans="1:4" ht="18">
      <c r="A3" s="19">
        <v>1</v>
      </c>
      <c r="B3" s="19">
        <v>2</v>
      </c>
      <c r="C3" s="19">
        <v>3</v>
      </c>
      <c r="D3" s="19">
        <v>4</v>
      </c>
    </row>
    <row r="4" spans="1:4" ht="17.25">
      <c r="A4" s="81" t="s">
        <v>47</v>
      </c>
      <c r="B4" s="82"/>
      <c r="C4" s="82"/>
      <c r="D4" s="83"/>
    </row>
    <row r="5" spans="1:5" ht="18">
      <c r="A5" s="84">
        <v>10</v>
      </c>
      <c r="B5" s="84" t="s">
        <v>48</v>
      </c>
      <c r="C5" s="19">
        <v>101</v>
      </c>
      <c r="D5" s="20" t="s">
        <v>203</v>
      </c>
      <c r="E5" t="str">
        <f>CONCATENATE(C5," ",D5)</f>
        <v>101 Земельні ділянки</v>
      </c>
    </row>
    <row r="6" spans="1:5" ht="18">
      <c r="A6" s="85"/>
      <c r="B6" s="85"/>
      <c r="C6" s="19">
        <v>102</v>
      </c>
      <c r="D6" s="20" t="s">
        <v>204</v>
      </c>
      <c r="E6" t="str">
        <f aca="true" t="shared" si="0" ref="E6:E69">CONCATENATE(C6," ",D6)</f>
        <v>102 Капітальні витрати на поліпшення земель</v>
      </c>
    </row>
    <row r="7" spans="1:5" ht="18">
      <c r="A7" s="85"/>
      <c r="B7" s="85"/>
      <c r="C7" s="19">
        <v>103</v>
      </c>
      <c r="D7" s="20" t="s">
        <v>205</v>
      </c>
      <c r="E7" t="str">
        <f t="shared" si="0"/>
        <v>103 Будинки та споруди</v>
      </c>
    </row>
    <row r="8" spans="1:5" ht="18">
      <c r="A8" s="85"/>
      <c r="B8" s="85"/>
      <c r="C8" s="19">
        <v>104</v>
      </c>
      <c r="D8" s="20" t="s">
        <v>206</v>
      </c>
      <c r="E8" t="str">
        <f t="shared" si="0"/>
        <v>104 Машини та обладнання</v>
      </c>
    </row>
    <row r="9" spans="1:5" ht="18">
      <c r="A9" s="85"/>
      <c r="B9" s="85"/>
      <c r="C9" s="19">
        <v>105</v>
      </c>
      <c r="D9" s="20" t="s">
        <v>207</v>
      </c>
      <c r="E9" t="str">
        <f t="shared" si="0"/>
        <v>105 Транспортні засоби</v>
      </c>
    </row>
    <row r="10" spans="1:5" ht="18">
      <c r="A10" s="85"/>
      <c r="B10" s="85"/>
      <c r="C10" s="19">
        <v>106</v>
      </c>
      <c r="D10" s="20" t="s">
        <v>208</v>
      </c>
      <c r="E10" t="str">
        <f t="shared" si="0"/>
        <v>106 Інструменти, прилади та інвентар</v>
      </c>
    </row>
    <row r="11" spans="1:5" ht="18">
      <c r="A11" s="85"/>
      <c r="B11" s="85"/>
      <c r="C11" s="19">
        <v>107</v>
      </c>
      <c r="D11" s="20" t="s">
        <v>209</v>
      </c>
      <c r="E11" t="str">
        <f t="shared" si="0"/>
        <v>107 Робочі і продуктивні тварини</v>
      </c>
    </row>
    <row r="12" spans="1:5" ht="18">
      <c r="A12" s="85"/>
      <c r="B12" s="85"/>
      <c r="C12" s="19">
        <v>108</v>
      </c>
      <c r="D12" s="20" t="s">
        <v>210</v>
      </c>
      <c r="E12" t="str">
        <f t="shared" si="0"/>
        <v>108 Багаторічні насадження</v>
      </c>
    </row>
    <row r="13" spans="1:5" ht="18">
      <c r="A13" s="86"/>
      <c r="B13" s="86"/>
      <c r="C13" s="19">
        <v>109</v>
      </c>
      <c r="D13" s="20" t="s">
        <v>211</v>
      </c>
      <c r="E13" t="str">
        <f t="shared" si="0"/>
        <v>109 Інші основні засоби</v>
      </c>
    </row>
    <row r="14" spans="1:5" ht="18">
      <c r="A14" s="84">
        <v>11</v>
      </c>
      <c r="B14" s="84" t="s">
        <v>49</v>
      </c>
      <c r="C14" s="19">
        <v>111</v>
      </c>
      <c r="D14" s="20" t="s">
        <v>212</v>
      </c>
      <c r="E14" t="str">
        <f t="shared" si="0"/>
        <v>111 Музейні цінності, експонати зоопарків, виставок</v>
      </c>
    </row>
    <row r="15" spans="1:5" ht="18">
      <c r="A15" s="85"/>
      <c r="B15" s="85"/>
      <c r="C15" s="19">
        <v>112</v>
      </c>
      <c r="D15" s="20" t="s">
        <v>213</v>
      </c>
      <c r="E15" t="str">
        <f t="shared" si="0"/>
        <v>112 Бібліотечні фонди</v>
      </c>
    </row>
    <row r="16" spans="1:5" ht="18">
      <c r="A16" s="85"/>
      <c r="B16" s="85"/>
      <c r="C16" s="19">
        <v>113</v>
      </c>
      <c r="D16" s="20" t="s">
        <v>214</v>
      </c>
      <c r="E16" t="str">
        <f t="shared" si="0"/>
        <v>113 Малоцінні необоротні матеріальні активи</v>
      </c>
    </row>
    <row r="17" spans="1:5" ht="18">
      <c r="A17" s="85"/>
      <c r="B17" s="85"/>
      <c r="C17" s="19">
        <v>114</v>
      </c>
      <c r="D17" s="20" t="s">
        <v>215</v>
      </c>
      <c r="E17" t="str">
        <f t="shared" si="0"/>
        <v>114 Білизна, постільні речі, одяг та взуття</v>
      </c>
    </row>
    <row r="18" spans="1:5" ht="18">
      <c r="A18" s="85"/>
      <c r="B18" s="85"/>
      <c r="C18" s="19">
        <v>115</v>
      </c>
      <c r="D18" s="20" t="s">
        <v>216</v>
      </c>
      <c r="E18" t="str">
        <f t="shared" si="0"/>
        <v>115 Тимчасові нетитульні споруди</v>
      </c>
    </row>
    <row r="19" spans="1:5" ht="18">
      <c r="A19" s="85"/>
      <c r="B19" s="85"/>
      <c r="C19" s="19">
        <v>116</v>
      </c>
      <c r="D19" s="20" t="s">
        <v>217</v>
      </c>
      <c r="E19" t="str">
        <f t="shared" si="0"/>
        <v>116 Природні ресурси</v>
      </c>
    </row>
    <row r="20" spans="1:5" ht="18">
      <c r="A20" s="85"/>
      <c r="B20" s="85"/>
      <c r="C20" s="19">
        <v>117</v>
      </c>
      <c r="D20" s="20" t="s">
        <v>218</v>
      </c>
      <c r="E20" t="str">
        <f t="shared" si="0"/>
        <v>117 Інвентарна тара</v>
      </c>
    </row>
    <row r="21" spans="1:5" ht="18">
      <c r="A21" s="85"/>
      <c r="B21" s="85"/>
      <c r="C21" s="19">
        <v>118</v>
      </c>
      <c r="D21" s="20" t="s">
        <v>219</v>
      </c>
      <c r="E21" t="str">
        <f t="shared" si="0"/>
        <v>118 Матеріали довготривалого використання для наукових цілей</v>
      </c>
    </row>
    <row r="22" spans="1:5" ht="18">
      <c r="A22" s="86"/>
      <c r="B22" s="86"/>
      <c r="C22" s="19">
        <v>119</v>
      </c>
      <c r="D22" s="20" t="s">
        <v>50</v>
      </c>
      <c r="E22" t="str">
        <f t="shared" si="0"/>
        <v>119 Необоротні матеріальні активи спеціального призначення</v>
      </c>
    </row>
    <row r="23" spans="1:5" ht="18">
      <c r="A23" s="84">
        <v>12</v>
      </c>
      <c r="B23" s="84" t="s">
        <v>51</v>
      </c>
      <c r="C23" s="19">
        <v>121</v>
      </c>
      <c r="D23" s="20" t="s">
        <v>220</v>
      </c>
      <c r="E23" t="str">
        <f t="shared" si="0"/>
        <v>121 Авторські та суміжні з ними права</v>
      </c>
    </row>
    <row r="24" spans="1:5" ht="18">
      <c r="A24" s="86"/>
      <c r="B24" s="86"/>
      <c r="C24" s="19">
        <v>122</v>
      </c>
      <c r="D24" s="20" t="s">
        <v>224</v>
      </c>
      <c r="E24" t="str">
        <f t="shared" si="0"/>
        <v>122 Інші нематеріальні активи</v>
      </c>
    </row>
    <row r="25" spans="1:5" ht="18">
      <c r="A25" s="84">
        <v>13</v>
      </c>
      <c r="B25" s="84" t="s">
        <v>52</v>
      </c>
      <c r="C25" s="19">
        <v>131</v>
      </c>
      <c r="D25" s="20" t="s">
        <v>53</v>
      </c>
      <c r="E25" t="str">
        <f t="shared" si="0"/>
        <v>131 Знос основних засобів </v>
      </c>
    </row>
    <row r="26" spans="1:5" ht="18">
      <c r="A26" s="85"/>
      <c r="B26" s="85"/>
      <c r="C26" s="19">
        <v>132</v>
      </c>
      <c r="D26" s="20" t="s">
        <v>54</v>
      </c>
      <c r="E26" t="str">
        <f t="shared" si="0"/>
        <v>132 Знос інших необоротних матеріальних активів </v>
      </c>
    </row>
    <row r="27" spans="1:5" ht="18">
      <c r="A27" s="86"/>
      <c r="B27" s="86"/>
      <c r="C27" s="19">
        <v>133</v>
      </c>
      <c r="D27" s="20" t="s">
        <v>55</v>
      </c>
      <c r="E27" t="str">
        <f t="shared" si="0"/>
        <v>133 Накопичена амортизація нематеріальних активів</v>
      </c>
    </row>
    <row r="28" spans="1:5" ht="18">
      <c r="A28" s="84">
        <v>14</v>
      </c>
      <c r="B28" s="84" t="s">
        <v>56</v>
      </c>
      <c r="C28" s="19">
        <v>141</v>
      </c>
      <c r="D28" s="20" t="s">
        <v>221</v>
      </c>
      <c r="E28" t="str">
        <f t="shared" si="0"/>
        <v>141 Капітальні інвестиції в основні засоби</v>
      </c>
    </row>
    <row r="29" spans="1:5" ht="18">
      <c r="A29" s="85"/>
      <c r="B29" s="85"/>
      <c r="C29" s="19">
        <v>142</v>
      </c>
      <c r="D29" s="20" t="s">
        <v>222</v>
      </c>
      <c r="E29" t="str">
        <f t="shared" si="0"/>
        <v>142 Капітальні інвестиції в інші необоротні матеріальні активи</v>
      </c>
    </row>
    <row r="30" spans="1:5" ht="18">
      <c r="A30" s="86"/>
      <c r="B30" s="86"/>
      <c r="C30" s="19">
        <v>143</v>
      </c>
      <c r="D30" s="20" t="s">
        <v>223</v>
      </c>
      <c r="E30" t="str">
        <f t="shared" si="0"/>
        <v>143 Капітальні інвестиції в нематеріальні активи</v>
      </c>
    </row>
    <row r="31" spans="1:5" ht="18">
      <c r="A31" s="84">
        <v>15</v>
      </c>
      <c r="B31" s="84" t="s">
        <v>57</v>
      </c>
      <c r="C31" s="19">
        <v>151</v>
      </c>
      <c r="D31" s="20" t="s">
        <v>58</v>
      </c>
      <c r="E31" t="str">
        <f t="shared" si="0"/>
        <v>151 Довгострокові фінансові інвестиції у капітал підприємств</v>
      </c>
    </row>
    <row r="32" spans="1:5" ht="18">
      <c r="A32" s="86"/>
      <c r="B32" s="86"/>
      <c r="C32" s="19">
        <v>152</v>
      </c>
      <c r="D32" s="20" t="s">
        <v>59</v>
      </c>
      <c r="E32" t="str">
        <f t="shared" si="0"/>
        <v>152 Довгострокові фінансові інвестиції у цінні папери</v>
      </c>
    </row>
    <row r="33" spans="1:5" ht="17.25">
      <c r="A33" s="81" t="s">
        <v>60</v>
      </c>
      <c r="B33" s="82"/>
      <c r="C33" s="82"/>
      <c r="D33" s="83"/>
      <c r="E33" t="str">
        <f t="shared" si="0"/>
        <v> </v>
      </c>
    </row>
    <row r="34" spans="1:5" ht="18">
      <c r="A34" s="84">
        <v>20</v>
      </c>
      <c r="B34" s="84" t="s">
        <v>61</v>
      </c>
      <c r="C34" s="19">
        <v>201</v>
      </c>
      <c r="D34" s="20" t="s">
        <v>225</v>
      </c>
      <c r="E34" t="str">
        <f t="shared" si="0"/>
        <v>201 Сировина і матеріали</v>
      </c>
    </row>
    <row r="35" spans="1:5" ht="18">
      <c r="A35" s="85"/>
      <c r="B35" s="85"/>
      <c r="C35" s="19">
        <v>202</v>
      </c>
      <c r="D35" s="20" t="s">
        <v>226</v>
      </c>
      <c r="E35" t="str">
        <f t="shared" si="0"/>
        <v>202 Обладнання, конструкції і деталі до установки</v>
      </c>
    </row>
    <row r="36" spans="1:5" ht="18">
      <c r="A36" s="85"/>
      <c r="B36" s="85"/>
      <c r="C36" s="19">
        <v>203</v>
      </c>
      <c r="D36" s="20" t="s">
        <v>227</v>
      </c>
      <c r="E36" t="str">
        <f t="shared" si="0"/>
        <v>203 Спецобладнання для науково-дослідних робіт</v>
      </c>
    </row>
    <row r="37" spans="1:5" ht="18">
      <c r="A37" s="85"/>
      <c r="B37" s="85"/>
      <c r="C37" s="19">
        <v>204</v>
      </c>
      <c r="D37" s="20" t="s">
        <v>228</v>
      </c>
      <c r="E37" t="str">
        <f t="shared" si="0"/>
        <v>204 Будівельні матеріали</v>
      </c>
    </row>
    <row r="38" spans="1:5" ht="18">
      <c r="A38" s="86"/>
      <c r="B38" s="86"/>
      <c r="C38" s="19">
        <v>205</v>
      </c>
      <c r="D38" s="20" t="s">
        <v>229</v>
      </c>
      <c r="E38" t="str">
        <f t="shared" si="0"/>
        <v>205 Інші виробничі запаси</v>
      </c>
    </row>
    <row r="39" spans="1:5" ht="18">
      <c r="A39" s="84">
        <v>21</v>
      </c>
      <c r="B39" s="84" t="s">
        <v>62</v>
      </c>
      <c r="C39" s="19">
        <v>211</v>
      </c>
      <c r="D39" s="20" t="s">
        <v>230</v>
      </c>
      <c r="E39" t="str">
        <f t="shared" si="0"/>
        <v>211 Молодняк тварин на вирощуванні</v>
      </c>
    </row>
    <row r="40" spans="1:5" ht="18">
      <c r="A40" s="85"/>
      <c r="B40" s="85"/>
      <c r="C40" s="19">
        <v>212</v>
      </c>
      <c r="D40" s="20" t="s">
        <v>231</v>
      </c>
      <c r="E40" t="str">
        <f t="shared" si="0"/>
        <v>212 Тварини на відгодівлі</v>
      </c>
    </row>
    <row r="41" spans="1:5" ht="18">
      <c r="A41" s="85"/>
      <c r="B41" s="85"/>
      <c r="C41" s="19">
        <v>213</v>
      </c>
      <c r="D41" s="20" t="s">
        <v>232</v>
      </c>
      <c r="E41" t="str">
        <f t="shared" si="0"/>
        <v>213 Птиця</v>
      </c>
    </row>
    <row r="42" spans="1:5" ht="18">
      <c r="A42" s="85"/>
      <c r="B42" s="85"/>
      <c r="C42" s="19">
        <v>214</v>
      </c>
      <c r="D42" s="20" t="s">
        <v>233</v>
      </c>
      <c r="E42" t="str">
        <f t="shared" si="0"/>
        <v>214 Звірі</v>
      </c>
    </row>
    <row r="43" spans="1:5" ht="18">
      <c r="A43" s="85"/>
      <c r="B43" s="85"/>
      <c r="C43" s="19">
        <v>215</v>
      </c>
      <c r="D43" s="20" t="s">
        <v>234</v>
      </c>
      <c r="E43" t="str">
        <f t="shared" si="0"/>
        <v>215 Кролі</v>
      </c>
    </row>
    <row r="44" spans="1:5" ht="18">
      <c r="A44" s="85"/>
      <c r="B44" s="85"/>
      <c r="C44" s="19">
        <v>216</v>
      </c>
      <c r="D44" s="20" t="s">
        <v>235</v>
      </c>
      <c r="E44" t="str">
        <f t="shared" si="0"/>
        <v>216 Сім'ї бджіл</v>
      </c>
    </row>
    <row r="45" spans="1:5" ht="18">
      <c r="A45" s="85"/>
      <c r="B45" s="85"/>
      <c r="C45" s="19">
        <v>217</v>
      </c>
      <c r="D45" s="20" t="s">
        <v>236</v>
      </c>
      <c r="E45" t="str">
        <f t="shared" si="0"/>
        <v>217 Доросла худоба, вибракувана з основного стада</v>
      </c>
    </row>
    <row r="46" spans="1:5" ht="18">
      <c r="A46" s="86"/>
      <c r="B46" s="86"/>
      <c r="C46" s="19">
        <v>218</v>
      </c>
      <c r="D46" s="20" t="s">
        <v>237</v>
      </c>
      <c r="E46" t="str">
        <f t="shared" si="0"/>
        <v>218 Худоба, прийнята від населення для реалізації</v>
      </c>
    </row>
    <row r="47" spans="1:5" ht="18">
      <c r="A47" s="84">
        <v>22</v>
      </c>
      <c r="B47" s="84" t="s">
        <v>63</v>
      </c>
      <c r="C47" s="19">
        <v>221</v>
      </c>
      <c r="D47" s="20" t="s">
        <v>63</v>
      </c>
      <c r="E47" t="str">
        <f t="shared" si="0"/>
        <v>221 Малоцінні та швидкозношувані предмети</v>
      </c>
    </row>
    <row r="48" spans="1:5" ht="18">
      <c r="A48" s="86"/>
      <c r="B48" s="86"/>
      <c r="C48" s="19">
        <v>222</v>
      </c>
      <c r="D48" s="20" t="s">
        <v>64</v>
      </c>
      <c r="E48" t="str">
        <f t="shared" si="0"/>
        <v>222 Малоцінні та швидкозношувані предмети спеціального призначення</v>
      </c>
    </row>
    <row r="49" spans="1:5" ht="18">
      <c r="A49" s="84">
        <v>23</v>
      </c>
      <c r="B49" s="84" t="s">
        <v>65</v>
      </c>
      <c r="C49" s="19">
        <v>231</v>
      </c>
      <c r="D49" s="20" t="s">
        <v>238</v>
      </c>
      <c r="E49" t="str">
        <f t="shared" si="0"/>
        <v>231 Матеріали для навчальних, наукових та інших цілей</v>
      </c>
    </row>
    <row r="50" spans="1:5" ht="18">
      <c r="A50" s="85"/>
      <c r="B50" s="85"/>
      <c r="C50" s="19">
        <v>232</v>
      </c>
      <c r="D50" s="20" t="s">
        <v>239</v>
      </c>
      <c r="E50" t="str">
        <f t="shared" si="0"/>
        <v>232 Продукти харчування</v>
      </c>
    </row>
    <row r="51" spans="1:5" ht="18">
      <c r="A51" s="85"/>
      <c r="B51" s="85"/>
      <c r="C51" s="19">
        <v>233</v>
      </c>
      <c r="D51" s="20" t="s">
        <v>240</v>
      </c>
      <c r="E51" t="str">
        <f t="shared" si="0"/>
        <v>233 Медикаменти і перев'язувальні засоби</v>
      </c>
    </row>
    <row r="52" spans="1:5" ht="18">
      <c r="A52" s="85"/>
      <c r="B52" s="85"/>
      <c r="C52" s="19">
        <v>234</v>
      </c>
      <c r="D52" s="20" t="s">
        <v>241</v>
      </c>
      <c r="E52" t="str">
        <f t="shared" si="0"/>
        <v>234 Господарські матеріали і канцелярське приладдя</v>
      </c>
    </row>
    <row r="53" spans="1:5" ht="18">
      <c r="A53" s="85"/>
      <c r="B53" s="85"/>
      <c r="C53" s="19">
        <v>235</v>
      </c>
      <c r="D53" s="20" t="s">
        <v>242</v>
      </c>
      <c r="E53" t="str">
        <f t="shared" si="0"/>
        <v>235 Паливо, горючі і мастильні матеріали</v>
      </c>
    </row>
    <row r="54" spans="1:5" ht="18">
      <c r="A54" s="85"/>
      <c r="B54" s="85"/>
      <c r="C54" s="19">
        <v>236</v>
      </c>
      <c r="D54" s="20" t="s">
        <v>243</v>
      </c>
      <c r="E54" t="str">
        <f t="shared" si="0"/>
        <v>236 Тара</v>
      </c>
    </row>
    <row r="55" spans="1:5" ht="18">
      <c r="A55" s="85"/>
      <c r="B55" s="85"/>
      <c r="C55" s="19">
        <v>237</v>
      </c>
      <c r="D55" s="20" t="s">
        <v>244</v>
      </c>
      <c r="E55" t="str">
        <f t="shared" si="0"/>
        <v>237 Матеріали в дорозі</v>
      </c>
    </row>
    <row r="56" spans="1:5" ht="18">
      <c r="A56" s="85"/>
      <c r="B56" s="85"/>
      <c r="C56" s="19">
        <v>238</v>
      </c>
      <c r="D56" s="20" t="s">
        <v>245</v>
      </c>
      <c r="E56" t="str">
        <f t="shared" si="0"/>
        <v>238 Запасні частини до транспортних засобів, машин і обладнання</v>
      </c>
    </row>
    <row r="57" spans="1:5" ht="18">
      <c r="A57" s="86"/>
      <c r="B57" s="86"/>
      <c r="C57" s="19">
        <v>239</v>
      </c>
      <c r="D57" s="20" t="s">
        <v>246</v>
      </c>
      <c r="E57" t="str">
        <f t="shared" si="0"/>
        <v>239 Інші матеріали</v>
      </c>
    </row>
    <row r="58" spans="1:5" ht="18">
      <c r="A58" s="19">
        <v>24</v>
      </c>
      <c r="B58" s="19" t="s">
        <v>66</v>
      </c>
      <c r="C58" s="19">
        <v>241</v>
      </c>
      <c r="D58" s="20" t="s">
        <v>247</v>
      </c>
      <c r="E58" t="str">
        <f t="shared" si="0"/>
        <v>241 Вироби виробничих (навчальних) майстерень</v>
      </c>
    </row>
    <row r="59" spans="1:5" ht="54">
      <c r="A59" s="19">
        <v>25</v>
      </c>
      <c r="B59" s="19" t="s">
        <v>67</v>
      </c>
      <c r="C59" s="19">
        <v>251</v>
      </c>
      <c r="D59" s="20" t="s">
        <v>248</v>
      </c>
      <c r="E59" t="str">
        <f t="shared" si="0"/>
        <v>251 Продукція підсобних (навчальних) сільських господарств</v>
      </c>
    </row>
    <row r="60" spans="1:5" ht="18">
      <c r="A60" s="84">
        <v>26</v>
      </c>
      <c r="B60" s="84" t="s">
        <v>68</v>
      </c>
      <c r="C60" s="19">
        <v>261</v>
      </c>
      <c r="D60" s="20" t="s">
        <v>68</v>
      </c>
      <c r="E60" t="str">
        <f t="shared" si="0"/>
        <v>261 Запаси для розподілу, передачі, продажу</v>
      </c>
    </row>
    <row r="61" spans="1:5" ht="18">
      <c r="A61" s="86"/>
      <c r="B61" s="86"/>
      <c r="C61" s="19">
        <v>262</v>
      </c>
      <c r="D61" s="20" t="s">
        <v>69</v>
      </c>
      <c r="E61" t="str">
        <f t="shared" si="0"/>
        <v>262 Державні матеріальні резерви та запаси</v>
      </c>
    </row>
    <row r="62" spans="1:5" ht="17.25">
      <c r="A62" s="81" t="s">
        <v>249</v>
      </c>
      <c r="B62" s="82"/>
      <c r="C62" s="82"/>
      <c r="D62" s="83"/>
      <c r="E62" t="str">
        <f t="shared" si="0"/>
        <v> </v>
      </c>
    </row>
    <row r="63" spans="1:5" ht="18">
      <c r="A63" s="84">
        <v>30</v>
      </c>
      <c r="B63" s="84" t="s">
        <v>70</v>
      </c>
      <c r="C63" s="19">
        <v>301</v>
      </c>
      <c r="D63" s="20" t="s">
        <v>250</v>
      </c>
      <c r="E63" t="str">
        <f t="shared" si="0"/>
        <v>301 Каса в національній валюті</v>
      </c>
    </row>
    <row r="64" spans="1:5" ht="18">
      <c r="A64" s="86"/>
      <c r="B64" s="86"/>
      <c r="C64" s="19">
        <v>302</v>
      </c>
      <c r="D64" s="20" t="s">
        <v>251</v>
      </c>
      <c r="E64" t="str">
        <f t="shared" si="0"/>
        <v>302 Каса в іноземній валюті</v>
      </c>
    </row>
    <row r="65" spans="1:5" ht="18">
      <c r="A65" s="84">
        <v>31</v>
      </c>
      <c r="B65" s="87" t="s">
        <v>71</v>
      </c>
      <c r="C65" s="19">
        <v>311</v>
      </c>
      <c r="D65" s="20" t="s">
        <v>252</v>
      </c>
      <c r="E65" t="str">
        <f t="shared" si="0"/>
        <v>311 Поточні рахунки на видатки установи</v>
      </c>
    </row>
    <row r="66" spans="1:5" ht="18">
      <c r="A66" s="85"/>
      <c r="B66" s="88"/>
      <c r="C66" s="19">
        <v>312</v>
      </c>
      <c r="D66" s="20" t="s">
        <v>253</v>
      </c>
      <c r="E66" t="str">
        <f t="shared" si="0"/>
        <v>312 Поточні рахунки для переведення підвідомчим установам</v>
      </c>
    </row>
    <row r="67" spans="1:5" ht="18">
      <c r="A67" s="85"/>
      <c r="B67" s="88"/>
      <c r="C67" s="19">
        <v>313</v>
      </c>
      <c r="D67" s="20" t="s">
        <v>254</v>
      </c>
      <c r="E67" t="str">
        <f t="shared" si="0"/>
        <v>313 Поточні рахунки для обліку коштів, отриманих як плата за послуги</v>
      </c>
    </row>
    <row r="68" spans="1:5" ht="36">
      <c r="A68" s="85"/>
      <c r="B68" s="88"/>
      <c r="C68" s="19">
        <v>314</v>
      </c>
      <c r="D68" s="20" t="s">
        <v>255</v>
      </c>
      <c r="E68" t="str">
        <f t="shared" si="0"/>
        <v>314 Поточні рахунки для обліку коштів, отриманих за іншими джерелами власних надходжень</v>
      </c>
    </row>
    <row r="69" spans="1:5" ht="18">
      <c r="A69" s="85"/>
      <c r="B69" s="88"/>
      <c r="C69" s="19">
        <v>315</v>
      </c>
      <c r="D69" s="20" t="s">
        <v>256</v>
      </c>
      <c r="E69" t="str">
        <f t="shared" si="0"/>
        <v>315 Поточні рахунки для обліку депозитних сум</v>
      </c>
    </row>
    <row r="70" spans="1:5" ht="18">
      <c r="A70" s="85"/>
      <c r="B70" s="88"/>
      <c r="C70" s="19">
        <v>316</v>
      </c>
      <c r="D70" s="20" t="s">
        <v>257</v>
      </c>
      <c r="E70" t="str">
        <f aca="true" t="shared" si="1" ref="E70:E133">CONCATENATE(C70," ",D70)</f>
        <v>316 Поточні рахунки для обліку інших надходжень спеціального фонду</v>
      </c>
    </row>
    <row r="71" spans="1:5" ht="18">
      <c r="A71" s="85"/>
      <c r="B71" s="88"/>
      <c r="C71" s="19">
        <v>318</v>
      </c>
      <c r="D71" s="20" t="s">
        <v>258</v>
      </c>
      <c r="E71" t="str">
        <f t="shared" si="1"/>
        <v>318 Поточні рахунки в іноземній валюті</v>
      </c>
    </row>
    <row r="72" spans="1:5" ht="18">
      <c r="A72" s="86"/>
      <c r="B72" s="89"/>
      <c r="C72" s="19">
        <v>319</v>
      </c>
      <c r="D72" s="20" t="s">
        <v>259</v>
      </c>
      <c r="E72" t="str">
        <f t="shared" si="1"/>
        <v>319 Інші поточні рахунки</v>
      </c>
    </row>
    <row r="73" spans="1:5" ht="18">
      <c r="A73" s="84">
        <v>32</v>
      </c>
      <c r="B73" s="87" t="s">
        <v>72</v>
      </c>
      <c r="C73" s="19">
        <v>321</v>
      </c>
      <c r="D73" s="20" t="s">
        <v>260</v>
      </c>
      <c r="E73" t="str">
        <f t="shared" si="1"/>
        <v>321 Реєстраційні рахунки</v>
      </c>
    </row>
    <row r="74" spans="1:5" ht="18">
      <c r="A74" s="85"/>
      <c r="B74" s="88"/>
      <c r="C74" s="19">
        <v>322</v>
      </c>
      <c r="D74" s="20" t="s">
        <v>261</v>
      </c>
      <c r="E74" t="str">
        <f t="shared" si="1"/>
        <v>322 Особові рахунки</v>
      </c>
    </row>
    <row r="75" spans="1:5" ht="36">
      <c r="A75" s="85"/>
      <c r="B75" s="88"/>
      <c r="C75" s="19">
        <v>323</v>
      </c>
      <c r="D75" s="20" t="s">
        <v>262</v>
      </c>
      <c r="E75" t="str">
        <f t="shared" si="1"/>
        <v>323 Спеціальні реєстраційні рахунки для обліку коштів, отриманих як плата за послуги</v>
      </c>
    </row>
    <row r="76" spans="1:5" ht="36">
      <c r="A76" s="85"/>
      <c r="B76" s="88"/>
      <c r="C76" s="19">
        <v>324</v>
      </c>
      <c r="D76" s="20" t="s">
        <v>263</v>
      </c>
      <c r="E76" t="str">
        <f t="shared" si="1"/>
        <v>324 Спеціальні реєстраційні рахунки для обліку коштів, отриманих за іншими джерелами власних надходжень</v>
      </c>
    </row>
    <row r="77" spans="1:5" ht="18">
      <c r="A77" s="85"/>
      <c r="B77" s="88"/>
      <c r="C77" s="19">
        <v>325</v>
      </c>
      <c r="D77" s="20" t="s">
        <v>264</v>
      </c>
      <c r="E77" t="str">
        <f t="shared" si="1"/>
        <v>325 Спеціальні реєстраційні рахунки для обліку депозитних сум</v>
      </c>
    </row>
    <row r="78" spans="1:5" ht="36">
      <c r="A78" s="85"/>
      <c r="B78" s="88"/>
      <c r="C78" s="19">
        <v>326</v>
      </c>
      <c r="D78" s="20" t="s">
        <v>265</v>
      </c>
      <c r="E78" t="str">
        <f t="shared" si="1"/>
        <v>326 Спеціальні реєстраційні рахунки для обліку інших надходжень спеціального фонду</v>
      </c>
    </row>
    <row r="79" spans="1:5" ht="36">
      <c r="A79" s="85"/>
      <c r="B79" s="88"/>
      <c r="C79" s="19">
        <v>327</v>
      </c>
      <c r="D79" s="20" t="s">
        <v>266</v>
      </c>
      <c r="E79" t="str">
        <f t="shared" si="1"/>
        <v>327 Рахунки для обліку коштів, які підлягають розподілу за видами загальнообов'язкового державного соціального страхування</v>
      </c>
    </row>
    <row r="80" spans="1:5" ht="18">
      <c r="A80" s="86"/>
      <c r="B80" s="89"/>
      <c r="C80" s="19">
        <v>328</v>
      </c>
      <c r="D80" s="20" t="s">
        <v>73</v>
      </c>
      <c r="E80" t="str">
        <f t="shared" si="1"/>
        <v>328 Інші рахунки в казначействі </v>
      </c>
    </row>
    <row r="81" spans="1:5" ht="18">
      <c r="A81" s="84">
        <v>33</v>
      </c>
      <c r="B81" s="84" t="s">
        <v>74</v>
      </c>
      <c r="C81" s="19">
        <v>331</v>
      </c>
      <c r="D81" s="20" t="s">
        <v>75</v>
      </c>
      <c r="E81" t="str">
        <f t="shared" si="1"/>
        <v>331 Грошові документи в національній валюті </v>
      </c>
    </row>
    <row r="82" spans="1:5" ht="18">
      <c r="A82" s="85"/>
      <c r="B82" s="85"/>
      <c r="C82" s="19">
        <v>332</v>
      </c>
      <c r="D82" s="20" t="s">
        <v>76</v>
      </c>
      <c r="E82" t="str">
        <f t="shared" si="1"/>
        <v>332 Грошові документи в іноземній валюті </v>
      </c>
    </row>
    <row r="83" spans="1:5" ht="18">
      <c r="A83" s="85"/>
      <c r="B83" s="85"/>
      <c r="C83" s="19">
        <v>333</v>
      </c>
      <c r="D83" s="20" t="s">
        <v>77</v>
      </c>
      <c r="E83" t="str">
        <f t="shared" si="1"/>
        <v>333 Грошові кошти в дорозі в національній валюті </v>
      </c>
    </row>
    <row r="84" spans="1:5" ht="18">
      <c r="A84" s="86"/>
      <c r="B84" s="86"/>
      <c r="C84" s="19">
        <v>334</v>
      </c>
      <c r="D84" s="20" t="s">
        <v>78</v>
      </c>
      <c r="E84" t="str">
        <f t="shared" si="1"/>
        <v>334 Грошові кошти в дорозі в іноземній валюті </v>
      </c>
    </row>
    <row r="85" spans="1:5" ht="18">
      <c r="A85" s="84">
        <v>34</v>
      </c>
      <c r="B85" s="84" t="s">
        <v>79</v>
      </c>
      <c r="C85" s="19">
        <v>341</v>
      </c>
      <c r="D85" s="20" t="s">
        <v>80</v>
      </c>
      <c r="E85" t="str">
        <f t="shared" si="1"/>
        <v>341 Векселі, одержані в національній валюті </v>
      </c>
    </row>
    <row r="86" spans="1:5" ht="18">
      <c r="A86" s="86"/>
      <c r="B86" s="86"/>
      <c r="C86" s="19">
        <v>342</v>
      </c>
      <c r="D86" s="20" t="s">
        <v>81</v>
      </c>
      <c r="E86" t="str">
        <f t="shared" si="1"/>
        <v>342 Векселі, одержані в іноземній валюті </v>
      </c>
    </row>
    <row r="87" spans="1:5" ht="54">
      <c r="A87" s="19">
        <v>35</v>
      </c>
      <c r="B87" s="19" t="s">
        <v>82</v>
      </c>
      <c r="C87" s="19">
        <v>351</v>
      </c>
      <c r="D87" s="20" t="s">
        <v>83</v>
      </c>
      <c r="E87" t="str">
        <f t="shared" si="1"/>
        <v>351 Розрахунки із замовниками з авансів на науково-дослідні роботи </v>
      </c>
    </row>
    <row r="88" spans="1:5" ht="18">
      <c r="A88" s="84">
        <v>36</v>
      </c>
      <c r="B88" s="84" t="s">
        <v>84</v>
      </c>
      <c r="C88" s="19">
        <v>361</v>
      </c>
      <c r="D88" s="20" t="s">
        <v>85</v>
      </c>
      <c r="E88" t="str">
        <f t="shared" si="1"/>
        <v>361 Розрахунки в порядку планових платежів </v>
      </c>
    </row>
    <row r="89" spans="1:5" ht="18">
      <c r="A89" s="85"/>
      <c r="B89" s="85"/>
      <c r="C89" s="19">
        <v>362</v>
      </c>
      <c r="D89" s="20" t="s">
        <v>86</v>
      </c>
      <c r="E89" t="str">
        <f t="shared" si="1"/>
        <v>362 Розрахунки з підзвітними особами </v>
      </c>
    </row>
    <row r="90" spans="1:5" ht="18">
      <c r="A90" s="85"/>
      <c r="B90" s="85"/>
      <c r="C90" s="19">
        <v>363</v>
      </c>
      <c r="D90" s="20" t="s">
        <v>87</v>
      </c>
      <c r="E90" t="str">
        <f t="shared" si="1"/>
        <v>363 Розрахунки з відшкодування завданих збитків </v>
      </c>
    </row>
    <row r="91" spans="1:5" ht="18">
      <c r="A91" s="85"/>
      <c r="B91" s="85"/>
      <c r="C91" s="19">
        <v>364</v>
      </c>
      <c r="D91" s="20" t="s">
        <v>88</v>
      </c>
      <c r="E91" t="str">
        <f t="shared" si="1"/>
        <v>364 Розрахунки з іншими дебіторами </v>
      </c>
    </row>
    <row r="92" spans="1:5" ht="18">
      <c r="A92" s="85"/>
      <c r="B92" s="85"/>
      <c r="C92" s="19">
        <v>365</v>
      </c>
      <c r="D92" s="20" t="s">
        <v>89</v>
      </c>
      <c r="E92" t="str">
        <f t="shared" si="1"/>
        <v>365 Розрахунки з державними цільовими фондами</v>
      </c>
    </row>
    <row r="93" spans="1:5" ht="18">
      <c r="A93" s="86"/>
      <c r="B93" s="86"/>
      <c r="C93" s="19">
        <v>366</v>
      </c>
      <c r="D93" s="20" t="s">
        <v>90</v>
      </c>
      <c r="E93" t="str">
        <f t="shared" si="1"/>
        <v>366 Розрахунки зі спільної діяльності</v>
      </c>
    </row>
    <row r="94" spans="1:5" ht="36">
      <c r="A94" s="19">
        <v>37</v>
      </c>
      <c r="B94" s="19" t="s">
        <v>91</v>
      </c>
      <c r="C94" s="19">
        <v>371</v>
      </c>
      <c r="D94" s="20" t="s">
        <v>92</v>
      </c>
      <c r="E94" t="str">
        <f t="shared" si="1"/>
        <v>371 Поточні фінансові інвестиції у цінні папери</v>
      </c>
    </row>
    <row r="95" spans="1:5" ht="17.25">
      <c r="A95" s="81" t="s">
        <v>93</v>
      </c>
      <c r="B95" s="82"/>
      <c r="C95" s="82"/>
      <c r="D95" s="83"/>
      <c r="E95" t="str">
        <f t="shared" si="1"/>
        <v> </v>
      </c>
    </row>
    <row r="96" spans="1:5" ht="18">
      <c r="A96" s="84">
        <v>40</v>
      </c>
      <c r="B96" s="84" t="s">
        <v>94</v>
      </c>
      <c r="C96" s="19">
        <v>401</v>
      </c>
      <c r="D96" s="20" t="s">
        <v>95</v>
      </c>
      <c r="E96" t="str">
        <f t="shared" si="1"/>
        <v>401 Фонд у необоротних активах за їх видами </v>
      </c>
    </row>
    <row r="97" spans="1:5" ht="18">
      <c r="A97" s="86"/>
      <c r="B97" s="86"/>
      <c r="C97" s="19">
        <v>402</v>
      </c>
      <c r="D97" s="20" t="s">
        <v>96</v>
      </c>
      <c r="E97" t="str">
        <f t="shared" si="1"/>
        <v>402 Фонд у незавершеному капітальному будівництві </v>
      </c>
    </row>
    <row r="98" spans="1:5" ht="72">
      <c r="A98" s="19">
        <v>41</v>
      </c>
      <c r="B98" s="19" t="s">
        <v>97</v>
      </c>
      <c r="C98" s="19">
        <v>411</v>
      </c>
      <c r="D98" s="20" t="s">
        <v>98</v>
      </c>
      <c r="E98" t="str">
        <f t="shared" si="1"/>
        <v>411 Фонд у малоцінних та швидкозношуваних предметах за їх видами </v>
      </c>
    </row>
    <row r="99" spans="1:5" ht="18">
      <c r="A99" s="84">
        <v>42</v>
      </c>
      <c r="B99" s="84" t="s">
        <v>99</v>
      </c>
      <c r="C99" s="19">
        <v>421</v>
      </c>
      <c r="D99" s="20" t="s">
        <v>100</v>
      </c>
      <c r="E99" t="str">
        <f t="shared" si="1"/>
        <v>421 Фонд у капіталі підприємств</v>
      </c>
    </row>
    <row r="100" spans="1:5" ht="18">
      <c r="A100" s="86"/>
      <c r="B100" s="86"/>
      <c r="C100" s="19">
        <v>422</v>
      </c>
      <c r="D100" s="20" t="s">
        <v>101</v>
      </c>
      <c r="E100" t="str">
        <f t="shared" si="1"/>
        <v>422 Фонд у фінансових інвестиціях у цінні папери</v>
      </c>
    </row>
    <row r="101" spans="1:5" ht="18">
      <c r="A101" s="84">
        <v>43</v>
      </c>
      <c r="B101" s="84" t="s">
        <v>102</v>
      </c>
      <c r="C101" s="19">
        <v>431</v>
      </c>
      <c r="D101" s="20" t="s">
        <v>103</v>
      </c>
      <c r="E101" t="str">
        <f t="shared" si="1"/>
        <v>431 Результат виконання кошторису за загальним фондом </v>
      </c>
    </row>
    <row r="102" spans="1:5" ht="18">
      <c r="A102" s="86"/>
      <c r="B102" s="86"/>
      <c r="C102" s="19">
        <v>432</v>
      </c>
      <c r="D102" s="20" t="s">
        <v>104</v>
      </c>
      <c r="E102" t="str">
        <f t="shared" si="1"/>
        <v>432 Результат виконання кошторису за спеціальним фондом </v>
      </c>
    </row>
    <row r="103" spans="1:5" ht="18">
      <c r="A103" s="84">
        <v>44</v>
      </c>
      <c r="B103" s="84" t="s">
        <v>105</v>
      </c>
      <c r="C103" s="19">
        <v>441</v>
      </c>
      <c r="D103" s="20" t="s">
        <v>106</v>
      </c>
      <c r="E103" t="str">
        <f t="shared" si="1"/>
        <v>441 Дооцінка (уцінка) необоротних активів </v>
      </c>
    </row>
    <row r="104" spans="1:5" ht="18">
      <c r="A104" s="86"/>
      <c r="B104" s="86"/>
      <c r="C104" s="19">
        <v>442</v>
      </c>
      <c r="D104" s="20" t="s">
        <v>107</v>
      </c>
      <c r="E104" t="str">
        <f t="shared" si="1"/>
        <v>442 Інший капітал у дооцінках </v>
      </c>
    </row>
    <row r="105" spans="1:5" ht="17.25">
      <c r="A105" s="81" t="s">
        <v>108</v>
      </c>
      <c r="B105" s="82"/>
      <c r="C105" s="82"/>
      <c r="D105" s="83"/>
      <c r="E105" t="str">
        <f t="shared" si="1"/>
        <v> </v>
      </c>
    </row>
    <row r="106" spans="1:5" ht="18">
      <c r="A106" s="84">
        <v>50</v>
      </c>
      <c r="B106" s="84" t="s">
        <v>109</v>
      </c>
      <c r="C106" s="19">
        <v>501</v>
      </c>
      <c r="D106" s="20" t="s">
        <v>110</v>
      </c>
      <c r="E106" t="str">
        <f t="shared" si="1"/>
        <v>501 Довгострокові кредити банків </v>
      </c>
    </row>
    <row r="107" spans="1:5" ht="18">
      <c r="A107" s="85"/>
      <c r="B107" s="85"/>
      <c r="C107" s="19">
        <v>502</v>
      </c>
      <c r="D107" s="20" t="s">
        <v>111</v>
      </c>
      <c r="E107" t="str">
        <f t="shared" si="1"/>
        <v>502 Відстрочені довгострокові кредити банків </v>
      </c>
    </row>
    <row r="108" spans="1:5" ht="18">
      <c r="A108" s="86"/>
      <c r="B108" s="86"/>
      <c r="C108" s="19">
        <v>503</v>
      </c>
      <c r="D108" s="20" t="s">
        <v>112</v>
      </c>
      <c r="E108" t="str">
        <f t="shared" si="1"/>
        <v>503 Інші довгострокові позики </v>
      </c>
    </row>
    <row r="109" spans="1:5" ht="36">
      <c r="A109" s="19">
        <v>51</v>
      </c>
      <c r="B109" s="19" t="s">
        <v>113</v>
      </c>
      <c r="C109" s="19">
        <v>511</v>
      </c>
      <c r="D109" s="20" t="s">
        <v>114</v>
      </c>
      <c r="E109" t="str">
        <f t="shared" si="1"/>
        <v>511 Видані довгострокові векселі </v>
      </c>
    </row>
    <row r="110" spans="1:5" ht="54">
      <c r="A110" s="19">
        <v>52</v>
      </c>
      <c r="B110" s="19" t="s">
        <v>115</v>
      </c>
      <c r="C110" s="19">
        <v>521</v>
      </c>
      <c r="D110" s="20" t="s">
        <v>115</v>
      </c>
      <c r="E110" t="str">
        <f t="shared" si="1"/>
        <v>521 Інші довгострокові фінансові зобов'язання </v>
      </c>
    </row>
    <row r="111" spans="1:5" ht="17.25">
      <c r="A111" s="81" t="s">
        <v>116</v>
      </c>
      <c r="B111" s="82"/>
      <c r="C111" s="82"/>
      <c r="D111" s="83"/>
      <c r="E111" t="str">
        <f t="shared" si="1"/>
        <v> </v>
      </c>
    </row>
    <row r="112" spans="1:5" ht="18">
      <c r="A112" s="84">
        <v>60</v>
      </c>
      <c r="B112" s="84" t="s">
        <v>117</v>
      </c>
      <c r="C112" s="19">
        <v>601</v>
      </c>
      <c r="D112" s="20" t="s">
        <v>118</v>
      </c>
      <c r="E112" t="str">
        <f t="shared" si="1"/>
        <v>601 Короткострокові кредити банків </v>
      </c>
    </row>
    <row r="113" spans="1:5" ht="18">
      <c r="A113" s="85"/>
      <c r="B113" s="85"/>
      <c r="C113" s="19">
        <v>602</v>
      </c>
      <c r="D113" s="20" t="s">
        <v>119</v>
      </c>
      <c r="E113" t="str">
        <f t="shared" si="1"/>
        <v>602 Відстрочені короткострокові кредити банків </v>
      </c>
    </row>
    <row r="114" spans="1:5" ht="18">
      <c r="A114" s="85"/>
      <c r="B114" s="85"/>
      <c r="C114" s="19">
        <v>603</v>
      </c>
      <c r="D114" s="20" t="s">
        <v>120</v>
      </c>
      <c r="E114" t="str">
        <f t="shared" si="1"/>
        <v>603 Інші короткострокові позики </v>
      </c>
    </row>
    <row r="115" spans="1:5" ht="18">
      <c r="A115" s="86"/>
      <c r="B115" s="86"/>
      <c r="C115" s="19">
        <v>604</v>
      </c>
      <c r="D115" s="20" t="s">
        <v>121</v>
      </c>
      <c r="E115" t="str">
        <f t="shared" si="1"/>
        <v>604 Прострочені позики </v>
      </c>
    </row>
    <row r="116" spans="1:5" ht="18">
      <c r="A116" s="84">
        <v>61</v>
      </c>
      <c r="B116" s="84" t="s">
        <v>122</v>
      </c>
      <c r="C116" s="19">
        <v>611</v>
      </c>
      <c r="D116" s="20" t="s">
        <v>123</v>
      </c>
      <c r="E116" t="str">
        <f t="shared" si="1"/>
        <v>611 Поточна заборгованість за довгостроковими позиками </v>
      </c>
    </row>
    <row r="117" spans="1:5" ht="18">
      <c r="A117" s="85"/>
      <c r="B117" s="85"/>
      <c r="C117" s="19">
        <v>612</v>
      </c>
      <c r="D117" s="20" t="s">
        <v>124</v>
      </c>
      <c r="E117" t="str">
        <f t="shared" si="1"/>
        <v>612 Поточна заборгованість за довгостроковими векселями </v>
      </c>
    </row>
    <row r="118" spans="1:5" ht="18">
      <c r="A118" s="86"/>
      <c r="B118" s="86"/>
      <c r="C118" s="19">
        <v>613</v>
      </c>
      <c r="D118" s="20" t="s">
        <v>125</v>
      </c>
      <c r="E118" t="str">
        <f t="shared" si="1"/>
        <v>613 Поточна заборгованість за іншими довгостроковими зобов'язаннями </v>
      </c>
    </row>
    <row r="119" spans="1:5" ht="36">
      <c r="A119" s="19">
        <v>62</v>
      </c>
      <c r="B119" s="19" t="s">
        <v>126</v>
      </c>
      <c r="C119" s="19">
        <v>621</v>
      </c>
      <c r="D119" s="20" t="s">
        <v>127</v>
      </c>
      <c r="E119" t="str">
        <f t="shared" si="1"/>
        <v>621 Видані короткострокові векселі </v>
      </c>
    </row>
    <row r="120" spans="1:5" ht="18">
      <c r="A120" s="84">
        <v>63</v>
      </c>
      <c r="B120" s="84" t="s">
        <v>128</v>
      </c>
      <c r="C120" s="19">
        <v>631</v>
      </c>
      <c r="D120" s="20" t="s">
        <v>129</v>
      </c>
      <c r="E120" t="str">
        <f t="shared" si="1"/>
        <v>631 Розрахунки з постачальниками та підрядниками </v>
      </c>
    </row>
    <row r="121" spans="1:5" ht="54">
      <c r="A121" s="85"/>
      <c r="B121" s="85"/>
      <c r="C121" s="19">
        <v>632</v>
      </c>
      <c r="D121" s="20" t="s">
        <v>130</v>
      </c>
      <c r="E121" t="str">
        <f t="shared" si="1"/>
        <v>632 Розрахунки з часткової оплати замовлень на дослідно-конструкторські розробки, що виконуються за рахунок бюджетних коштів </v>
      </c>
    </row>
    <row r="122" spans="1:5" ht="36">
      <c r="A122" s="85"/>
      <c r="B122" s="85"/>
      <c r="C122" s="19">
        <v>633</v>
      </c>
      <c r="D122" s="20" t="s">
        <v>131</v>
      </c>
      <c r="E122" t="str">
        <f t="shared" si="1"/>
        <v>633 Розрахунки із замовниками за виконані роботи і надані послуги з власних надходжень </v>
      </c>
    </row>
    <row r="123" spans="1:5" ht="36">
      <c r="A123" s="85"/>
      <c r="B123" s="85"/>
      <c r="C123" s="19">
        <v>634</v>
      </c>
      <c r="D123" s="20" t="s">
        <v>132</v>
      </c>
      <c r="E123" t="str">
        <f t="shared" si="1"/>
        <v>634 Розрахунки із замовниками за науково-дослідні роботи, що підлягають оплаті </v>
      </c>
    </row>
    <row r="124" spans="1:5" ht="18">
      <c r="A124" s="86"/>
      <c r="B124" s="86"/>
      <c r="C124" s="19">
        <v>635</v>
      </c>
      <c r="D124" s="20" t="s">
        <v>133</v>
      </c>
      <c r="E124" t="str">
        <f t="shared" si="1"/>
        <v>635 Розрахунки із залученими співвиконавцями для виконання робіт </v>
      </c>
    </row>
    <row r="125" spans="1:5" ht="18">
      <c r="A125" s="84">
        <v>64</v>
      </c>
      <c r="B125" s="84" t="s">
        <v>134</v>
      </c>
      <c r="C125" s="19">
        <v>641</v>
      </c>
      <c r="D125" s="20" t="s">
        <v>135</v>
      </c>
      <c r="E125" t="str">
        <f t="shared" si="1"/>
        <v>641 Розрахунки за податками і зборами в бюджет </v>
      </c>
    </row>
    <row r="126" spans="1:5" ht="18">
      <c r="A126" s="86"/>
      <c r="B126" s="86"/>
      <c r="C126" s="19">
        <v>642</v>
      </c>
      <c r="D126" s="20" t="s">
        <v>136</v>
      </c>
      <c r="E126" t="str">
        <f t="shared" si="1"/>
        <v>642 Інші розрахунки з бюджетом </v>
      </c>
    </row>
    <row r="127" spans="1:5" ht="36">
      <c r="A127" s="84">
        <v>65</v>
      </c>
      <c r="B127" s="84" t="s">
        <v>137</v>
      </c>
      <c r="C127" s="19">
        <v>651</v>
      </c>
      <c r="D127" s="20" t="s">
        <v>138</v>
      </c>
      <c r="E127" t="str">
        <f t="shared" si="1"/>
        <v>651 За розрахунками із загальнообов'язкового державного соціального страхування</v>
      </c>
    </row>
    <row r="128" spans="1:5" ht="18">
      <c r="A128" s="85"/>
      <c r="B128" s="85"/>
      <c r="C128" s="19">
        <v>652</v>
      </c>
      <c r="D128" s="20" t="s">
        <v>139</v>
      </c>
      <c r="E128" t="str">
        <f t="shared" si="1"/>
        <v>652 Розрахунки із соціального страхування </v>
      </c>
    </row>
    <row r="129" spans="1:5" ht="18">
      <c r="A129" s="86"/>
      <c r="B129" s="86"/>
      <c r="C129" s="19">
        <v>654</v>
      </c>
      <c r="D129" s="20" t="s">
        <v>140</v>
      </c>
      <c r="E129" t="str">
        <f t="shared" si="1"/>
        <v>654 Розрахунки з інших видів страхування </v>
      </c>
    </row>
    <row r="130" spans="1:5" ht="18">
      <c r="A130" s="84">
        <v>66</v>
      </c>
      <c r="B130" s="84" t="s">
        <v>141</v>
      </c>
      <c r="C130" s="19">
        <v>661</v>
      </c>
      <c r="D130" s="20" t="s">
        <v>142</v>
      </c>
      <c r="E130" t="str">
        <f t="shared" si="1"/>
        <v>661 Розрахунки із заробітної плати </v>
      </c>
    </row>
    <row r="131" spans="1:5" ht="18">
      <c r="A131" s="85"/>
      <c r="B131" s="85"/>
      <c r="C131" s="19">
        <v>662</v>
      </c>
      <c r="D131" s="20" t="s">
        <v>143</v>
      </c>
      <c r="E131" t="str">
        <f t="shared" si="1"/>
        <v>662 Розрахунки зі стипендіатами </v>
      </c>
    </row>
    <row r="132" spans="1:5" ht="18">
      <c r="A132" s="85"/>
      <c r="B132" s="85"/>
      <c r="C132" s="19">
        <v>663</v>
      </c>
      <c r="D132" s="20" t="s">
        <v>144</v>
      </c>
      <c r="E132" t="str">
        <f t="shared" si="1"/>
        <v>663 Розрахунки з працівниками за товари, продані в кредит </v>
      </c>
    </row>
    <row r="133" spans="1:5" ht="36">
      <c r="A133" s="85"/>
      <c r="B133" s="85"/>
      <c r="C133" s="19">
        <v>664</v>
      </c>
      <c r="D133" s="20" t="s">
        <v>145</v>
      </c>
      <c r="E133" t="str">
        <f t="shared" si="1"/>
        <v>664 Розрахунки з працівниками за безготівковими перерахуваннями на рахунки з вкладів у банках </v>
      </c>
    </row>
    <row r="134" spans="1:5" ht="36">
      <c r="A134" s="85"/>
      <c r="B134" s="85"/>
      <c r="C134" s="19">
        <v>665</v>
      </c>
      <c r="D134" s="20" t="s">
        <v>146</v>
      </c>
      <c r="E134" t="str">
        <f aca="true" t="shared" si="2" ref="E134:E177">CONCATENATE(C134," ",D134)</f>
        <v>665 Розрахунки з працівниками за безготівковими перерахуваннями внесків за добровільним страхуванням</v>
      </c>
    </row>
    <row r="135" spans="1:5" ht="36">
      <c r="A135" s="85"/>
      <c r="B135" s="85"/>
      <c r="C135" s="19">
        <v>666</v>
      </c>
      <c r="D135" s="20" t="s">
        <v>147</v>
      </c>
      <c r="E135" t="str">
        <f t="shared" si="2"/>
        <v>666 Розрахунки з членами профспілки безготівковими перерахуваннями сум членських профспілкових внесків </v>
      </c>
    </row>
    <row r="136" spans="1:5" ht="18">
      <c r="A136" s="85"/>
      <c r="B136" s="85"/>
      <c r="C136" s="19">
        <v>667</v>
      </c>
      <c r="D136" s="20" t="s">
        <v>148</v>
      </c>
      <c r="E136" t="str">
        <f t="shared" si="2"/>
        <v>667 Розрахунки з працівниками за позиками банків </v>
      </c>
    </row>
    <row r="137" spans="1:5" ht="18">
      <c r="A137" s="85"/>
      <c r="B137" s="85"/>
      <c r="C137" s="19">
        <v>668</v>
      </c>
      <c r="D137" s="20" t="s">
        <v>149</v>
      </c>
      <c r="E137" t="str">
        <f t="shared" si="2"/>
        <v>668 Розрахунки за виконавчими документами та інші утримання </v>
      </c>
    </row>
    <row r="138" spans="1:5" ht="18">
      <c r="A138" s="86"/>
      <c r="B138" s="86"/>
      <c r="C138" s="19">
        <v>669</v>
      </c>
      <c r="D138" s="20" t="s">
        <v>150</v>
      </c>
      <c r="E138" t="str">
        <f t="shared" si="2"/>
        <v>669 Інші розрахунки за виконані роботи </v>
      </c>
    </row>
    <row r="139" spans="1:5" ht="18">
      <c r="A139" s="84">
        <v>67</v>
      </c>
      <c r="B139" s="84" t="s">
        <v>151</v>
      </c>
      <c r="C139" s="19">
        <v>671</v>
      </c>
      <c r="D139" s="20" t="s">
        <v>152</v>
      </c>
      <c r="E139" t="str">
        <f t="shared" si="2"/>
        <v>671 Розрахунки з депонентами </v>
      </c>
    </row>
    <row r="140" spans="1:5" ht="18">
      <c r="A140" s="85"/>
      <c r="B140" s="85"/>
      <c r="C140" s="19">
        <v>672</v>
      </c>
      <c r="D140" s="20" t="s">
        <v>153</v>
      </c>
      <c r="E140" t="str">
        <f t="shared" si="2"/>
        <v>672 Розрахунки за депозитними сумами </v>
      </c>
    </row>
    <row r="141" spans="1:5" ht="36">
      <c r="A141" s="85"/>
      <c r="B141" s="85"/>
      <c r="C141" s="19">
        <v>673</v>
      </c>
      <c r="D141" s="20" t="s">
        <v>154</v>
      </c>
      <c r="E141" t="str">
        <f t="shared" si="2"/>
        <v>673 Розрахунки за коштами, які підлягають розподілу за видами загальнообов'язкового державного соціального страхування</v>
      </c>
    </row>
    <row r="142" spans="1:5" ht="18">
      <c r="A142" s="85"/>
      <c r="B142" s="85"/>
      <c r="C142" s="19">
        <v>674</v>
      </c>
      <c r="D142" s="20" t="s">
        <v>155</v>
      </c>
      <c r="E142" t="str">
        <f t="shared" si="2"/>
        <v>674 Розрахунки за спеціальними видами платежів </v>
      </c>
    </row>
    <row r="143" spans="1:5" ht="18">
      <c r="A143" s="85"/>
      <c r="B143" s="85"/>
      <c r="C143" s="19">
        <v>675</v>
      </c>
      <c r="D143" s="20" t="s">
        <v>156</v>
      </c>
      <c r="E143" t="str">
        <f t="shared" si="2"/>
        <v>675 Розрахунки з іншими кредиторами </v>
      </c>
    </row>
    <row r="144" spans="1:5" ht="18">
      <c r="A144" s="86"/>
      <c r="B144" s="86"/>
      <c r="C144" s="19">
        <v>676</v>
      </c>
      <c r="D144" s="20" t="s">
        <v>157</v>
      </c>
      <c r="E144" t="str">
        <f t="shared" si="2"/>
        <v>676 Розрахунки за зобов'язаннями зі спільної діяльності</v>
      </c>
    </row>
    <row r="145" spans="1:5" ht="36">
      <c r="A145" s="84">
        <v>68</v>
      </c>
      <c r="B145" s="84" t="s">
        <v>158</v>
      </c>
      <c r="C145" s="19">
        <v>683</v>
      </c>
      <c r="D145" s="20" t="s">
        <v>159</v>
      </c>
      <c r="E145" t="str">
        <f t="shared" si="2"/>
        <v>683 Внутрішні розрахунки за операціями з внутрішнього переміщення за загальним фондом </v>
      </c>
    </row>
    <row r="146" spans="1:5" ht="36">
      <c r="A146" s="86"/>
      <c r="B146" s="86"/>
      <c r="C146" s="19">
        <v>684</v>
      </c>
      <c r="D146" s="20" t="s">
        <v>160</v>
      </c>
      <c r="E146" t="str">
        <f t="shared" si="2"/>
        <v>684 Внутрішні розрахунки за операціями з внутрішнього переміщення за спеціальним фондом </v>
      </c>
    </row>
    <row r="147" spans="1:5" ht="17.25">
      <c r="A147" s="81" t="s">
        <v>161</v>
      </c>
      <c r="B147" s="82"/>
      <c r="C147" s="82"/>
      <c r="D147" s="83"/>
      <c r="E147" t="str">
        <f t="shared" si="2"/>
        <v> </v>
      </c>
    </row>
    <row r="148" spans="1:5" ht="36">
      <c r="A148" s="84">
        <v>70</v>
      </c>
      <c r="B148" s="84" t="s">
        <v>162</v>
      </c>
      <c r="C148" s="19">
        <v>701</v>
      </c>
      <c r="D148" s="20" t="s">
        <v>163</v>
      </c>
      <c r="E148" t="str">
        <f t="shared" si="2"/>
        <v>701 Асигнування з державного бюджету на видатки установи та інші заходи </v>
      </c>
    </row>
    <row r="149" spans="1:5" ht="36">
      <c r="A149" s="86"/>
      <c r="B149" s="86"/>
      <c r="C149" s="19">
        <v>702</v>
      </c>
      <c r="D149" s="20" t="s">
        <v>164</v>
      </c>
      <c r="E149" t="str">
        <f t="shared" si="2"/>
        <v>702 Асигнування з місцевого бюджету на видатки установи та інші заходи </v>
      </c>
    </row>
    <row r="150" spans="1:5" ht="18">
      <c r="A150" s="84">
        <v>71</v>
      </c>
      <c r="B150" s="84" t="s">
        <v>165</v>
      </c>
      <c r="C150" s="19">
        <v>711</v>
      </c>
      <c r="D150" s="20" t="s">
        <v>166</v>
      </c>
      <c r="E150" t="str">
        <f t="shared" si="2"/>
        <v>711 Доходи за коштами, отриманими як плата за послуги </v>
      </c>
    </row>
    <row r="151" spans="1:5" ht="18">
      <c r="A151" s="85"/>
      <c r="B151" s="85"/>
      <c r="C151" s="19">
        <v>712</v>
      </c>
      <c r="D151" s="20" t="s">
        <v>167</v>
      </c>
      <c r="E151" t="str">
        <f t="shared" si="2"/>
        <v>712 Доходи за іншими джерелами власних надходжень установ </v>
      </c>
    </row>
    <row r="152" spans="1:5" ht="18">
      <c r="A152" s="85"/>
      <c r="B152" s="85"/>
      <c r="C152" s="19">
        <v>713</v>
      </c>
      <c r="D152" s="20" t="s">
        <v>168</v>
      </c>
      <c r="E152" t="str">
        <f t="shared" si="2"/>
        <v>713 Доходи за іншими надходженнями спеціального фонду </v>
      </c>
    </row>
    <row r="153" spans="1:5" ht="18">
      <c r="A153" s="85"/>
      <c r="B153" s="85"/>
      <c r="C153" s="19">
        <v>714</v>
      </c>
      <c r="D153" s="20" t="s">
        <v>169</v>
      </c>
      <c r="E153" t="str">
        <f t="shared" si="2"/>
        <v>714 Кошти батьків за надані послуги </v>
      </c>
    </row>
    <row r="154" spans="1:5" ht="18">
      <c r="A154" s="85"/>
      <c r="B154" s="85"/>
      <c r="C154" s="19">
        <v>715</v>
      </c>
      <c r="D154" s="20" t="s">
        <v>170</v>
      </c>
      <c r="E154" t="str">
        <f t="shared" si="2"/>
        <v>715 Доходи, спрямовані на покриття дефіциту загального фонду </v>
      </c>
    </row>
    <row r="155" spans="1:5" ht="18">
      <c r="A155" s="86"/>
      <c r="B155" s="86"/>
      <c r="C155" s="19">
        <v>716</v>
      </c>
      <c r="D155" s="20" t="s">
        <v>171</v>
      </c>
      <c r="E155" t="str">
        <f t="shared" si="2"/>
        <v>716 Доходи майбутніх періодів </v>
      </c>
    </row>
    <row r="156" spans="1:5" ht="18">
      <c r="A156" s="84">
        <v>72</v>
      </c>
      <c r="B156" s="84" t="s">
        <v>172</v>
      </c>
      <c r="C156" s="19">
        <v>721</v>
      </c>
      <c r="D156" s="20" t="s">
        <v>173</v>
      </c>
      <c r="E156" t="str">
        <f t="shared" si="2"/>
        <v>721 Реалізація виробів виробничих (навчальних) майстерень </v>
      </c>
    </row>
    <row r="157" spans="1:5" ht="18">
      <c r="A157" s="85"/>
      <c r="B157" s="85"/>
      <c r="C157" s="19">
        <v>722</v>
      </c>
      <c r="D157" s="20" t="s">
        <v>174</v>
      </c>
      <c r="E157" t="str">
        <f t="shared" si="2"/>
        <v>722 Реалізація продукції підсобних (навчальних) сільських господарств </v>
      </c>
    </row>
    <row r="158" spans="1:5" ht="18">
      <c r="A158" s="86"/>
      <c r="B158" s="86"/>
      <c r="C158" s="19">
        <v>723</v>
      </c>
      <c r="D158" s="20" t="s">
        <v>175</v>
      </c>
      <c r="E158" t="str">
        <f t="shared" si="2"/>
        <v>723 Реалізація науково-дослідних робіт </v>
      </c>
    </row>
    <row r="159" spans="1:5" ht="18">
      <c r="A159" s="19">
        <v>74</v>
      </c>
      <c r="B159" s="19" t="s">
        <v>176</v>
      </c>
      <c r="C159" s="19">
        <v>741</v>
      </c>
      <c r="D159" s="20" t="s">
        <v>177</v>
      </c>
      <c r="E159" t="str">
        <f t="shared" si="2"/>
        <v>741 Інші доходи установ </v>
      </c>
    </row>
    <row r="160" spans="1:5" ht="17.25">
      <c r="A160" s="81" t="s">
        <v>178</v>
      </c>
      <c r="B160" s="82"/>
      <c r="C160" s="82"/>
      <c r="D160" s="83"/>
      <c r="E160" t="str">
        <f t="shared" si="2"/>
        <v> </v>
      </c>
    </row>
    <row r="161" spans="1:5" ht="36">
      <c r="A161" s="84">
        <v>80</v>
      </c>
      <c r="B161" s="84" t="s">
        <v>179</v>
      </c>
      <c r="C161" s="19">
        <v>801</v>
      </c>
      <c r="D161" s="20" t="s">
        <v>180</v>
      </c>
      <c r="E161" t="str">
        <f t="shared" si="2"/>
        <v>801 Видатки з державного бюджету на утримання установи та інші заходи </v>
      </c>
    </row>
    <row r="162" spans="1:5" ht="18">
      <c r="A162" s="86"/>
      <c r="B162" s="86"/>
      <c r="C162" s="19">
        <v>802</v>
      </c>
      <c r="D162" s="20" t="s">
        <v>181</v>
      </c>
      <c r="E162" t="str">
        <f t="shared" si="2"/>
        <v>802 Видатки з місцевого бюджету на утримання установи та інші заходи </v>
      </c>
    </row>
    <row r="163" spans="1:5" ht="18">
      <c r="A163" s="84">
        <v>81</v>
      </c>
      <c r="B163" s="84" t="s">
        <v>182</v>
      </c>
      <c r="C163" s="19">
        <v>811</v>
      </c>
      <c r="D163" s="20" t="s">
        <v>183</v>
      </c>
      <c r="E163" t="str">
        <f t="shared" si="2"/>
        <v>811 Видатки за коштами, отриманими як плата за послуги </v>
      </c>
    </row>
    <row r="164" spans="1:5" ht="18">
      <c r="A164" s="85"/>
      <c r="B164" s="85"/>
      <c r="C164" s="19">
        <v>812</v>
      </c>
      <c r="D164" s="20" t="s">
        <v>184</v>
      </c>
      <c r="E164" t="str">
        <f t="shared" si="2"/>
        <v>812 Видатки за іншими джерелами власних надходжень </v>
      </c>
    </row>
    <row r="165" spans="1:5" ht="18">
      <c r="A165" s="86"/>
      <c r="B165" s="86"/>
      <c r="C165" s="19">
        <v>813</v>
      </c>
      <c r="D165" s="20" t="s">
        <v>185</v>
      </c>
      <c r="E165" t="str">
        <f t="shared" si="2"/>
        <v>813 Видатки за іншими надходженнями спеціального фонду </v>
      </c>
    </row>
    <row r="166" spans="1:5" ht="18">
      <c r="A166" s="84">
        <v>82</v>
      </c>
      <c r="B166" s="84" t="s">
        <v>186</v>
      </c>
      <c r="C166" s="19">
        <v>821</v>
      </c>
      <c r="D166" s="20" t="s">
        <v>187</v>
      </c>
      <c r="E166" t="str">
        <f t="shared" si="2"/>
        <v>821 Витрати виробничих (навчальних) майстерень </v>
      </c>
    </row>
    <row r="167" spans="1:5" ht="18">
      <c r="A167" s="85"/>
      <c r="B167" s="85"/>
      <c r="C167" s="19">
        <v>822</v>
      </c>
      <c r="D167" s="20" t="s">
        <v>188</v>
      </c>
      <c r="E167" t="str">
        <f t="shared" si="2"/>
        <v>822 Витрати підсобних (навчальних) сільських господарств </v>
      </c>
    </row>
    <row r="168" spans="1:5" ht="18">
      <c r="A168" s="85"/>
      <c r="B168" s="85"/>
      <c r="C168" s="19">
        <v>823</v>
      </c>
      <c r="D168" s="20" t="s">
        <v>189</v>
      </c>
      <c r="E168" t="str">
        <f t="shared" si="2"/>
        <v>823 Витрати на науково-дослідні роботи </v>
      </c>
    </row>
    <row r="169" spans="1:5" ht="18">
      <c r="A169" s="85"/>
      <c r="B169" s="85"/>
      <c r="C169" s="19">
        <v>824</v>
      </c>
      <c r="D169" s="20" t="s">
        <v>190</v>
      </c>
      <c r="E169" t="str">
        <f t="shared" si="2"/>
        <v>824 Витрати на виготовлення експериментальних пристроїв </v>
      </c>
    </row>
    <row r="170" spans="1:5" ht="18">
      <c r="A170" s="85"/>
      <c r="B170" s="85"/>
      <c r="C170" s="19">
        <v>825</v>
      </c>
      <c r="D170" s="20" t="s">
        <v>191</v>
      </c>
      <c r="E170" t="str">
        <f t="shared" si="2"/>
        <v>825 Витрати на заготівлю і переробку матеріалів </v>
      </c>
    </row>
    <row r="171" spans="1:5" ht="18">
      <c r="A171" s="86"/>
      <c r="B171" s="86"/>
      <c r="C171" s="19">
        <v>826</v>
      </c>
      <c r="D171" s="20" t="s">
        <v>192</v>
      </c>
      <c r="E171" t="str">
        <f t="shared" si="2"/>
        <v>826 Видатки до розподілу </v>
      </c>
    </row>
    <row r="172" spans="1:5" ht="18">
      <c r="A172" s="19">
        <v>83</v>
      </c>
      <c r="B172" s="20" t="s">
        <v>193</v>
      </c>
      <c r="C172" s="19">
        <v>831</v>
      </c>
      <c r="D172" s="20" t="s">
        <v>194</v>
      </c>
      <c r="E172" t="str">
        <f t="shared" si="2"/>
        <v>831 Інші витрати установ</v>
      </c>
    </row>
    <row r="173" spans="1:5" ht="36">
      <c r="A173" s="19">
        <v>84</v>
      </c>
      <c r="B173" s="19" t="s">
        <v>195</v>
      </c>
      <c r="C173" s="19">
        <v>841</v>
      </c>
      <c r="D173" s="20" t="s">
        <v>196</v>
      </c>
      <c r="E173" t="str">
        <f t="shared" si="2"/>
        <v>841 Витрати на амортизацію необоротних активів</v>
      </c>
    </row>
    <row r="174" spans="1:5" ht="36">
      <c r="A174" s="19">
        <v>85</v>
      </c>
      <c r="B174" s="19" t="s">
        <v>197</v>
      </c>
      <c r="C174" s="19">
        <v>851</v>
      </c>
      <c r="D174" s="20" t="s">
        <v>197</v>
      </c>
      <c r="E174" t="str">
        <f t="shared" si="2"/>
        <v>851 Витрати майбутніх періодів</v>
      </c>
    </row>
    <row r="175" spans="1:5" ht="17.25">
      <c r="A175" s="81" t="s">
        <v>198</v>
      </c>
      <c r="B175" s="82"/>
      <c r="C175" s="82"/>
      <c r="D175" s="83"/>
      <c r="E175" t="str">
        <f t="shared" si="2"/>
        <v> </v>
      </c>
    </row>
    <row r="176" spans="1:5" ht="72">
      <c r="A176" s="19">
        <v>91</v>
      </c>
      <c r="B176" s="20" t="s">
        <v>199</v>
      </c>
      <c r="C176" s="19">
        <v>911</v>
      </c>
      <c r="D176" s="20" t="s">
        <v>200</v>
      </c>
      <c r="E176" t="str">
        <f t="shared" si="2"/>
        <v>911 Розрахунки замовників з оплати адміністративних послуг</v>
      </c>
    </row>
    <row r="177" spans="1:5" ht="72">
      <c r="A177" s="19">
        <v>92</v>
      </c>
      <c r="B177" s="20" t="s">
        <v>201</v>
      </c>
      <c r="C177" s="19">
        <v>921</v>
      </c>
      <c r="D177" s="20" t="s">
        <v>202</v>
      </c>
      <c r="E177" t="str">
        <f t="shared" si="2"/>
        <v>921 Зобов'язання замовників перед бюджетом за адміністративними послугами</v>
      </c>
    </row>
  </sheetData>
  <sheetProtection/>
  <mergeCells count="83">
    <mergeCell ref="A1:B1"/>
    <mergeCell ref="C1:D1"/>
    <mergeCell ref="A4:D4"/>
    <mergeCell ref="A5:A13"/>
    <mergeCell ref="B5:B13"/>
    <mergeCell ref="A25:A27"/>
    <mergeCell ref="B25:B27"/>
    <mergeCell ref="A28:A30"/>
    <mergeCell ref="B28:B30"/>
    <mergeCell ref="A14:A22"/>
    <mergeCell ref="B14:B22"/>
    <mergeCell ref="A23:A24"/>
    <mergeCell ref="B23:B24"/>
    <mergeCell ref="A39:A46"/>
    <mergeCell ref="B39:B46"/>
    <mergeCell ref="A47:A48"/>
    <mergeCell ref="B47:B48"/>
    <mergeCell ref="A31:A32"/>
    <mergeCell ref="B31:B32"/>
    <mergeCell ref="A33:D33"/>
    <mergeCell ref="A34:A38"/>
    <mergeCell ref="B34:B38"/>
    <mergeCell ref="A62:D62"/>
    <mergeCell ref="A63:A64"/>
    <mergeCell ref="B63:B64"/>
    <mergeCell ref="A65:A72"/>
    <mergeCell ref="B65:B72"/>
    <mergeCell ref="A49:A57"/>
    <mergeCell ref="B49:B57"/>
    <mergeCell ref="A60:A61"/>
    <mergeCell ref="B60:B61"/>
    <mergeCell ref="A85:A86"/>
    <mergeCell ref="B85:B86"/>
    <mergeCell ref="A88:A93"/>
    <mergeCell ref="B88:B93"/>
    <mergeCell ref="A73:A80"/>
    <mergeCell ref="B73:B80"/>
    <mergeCell ref="A81:A84"/>
    <mergeCell ref="B81:B84"/>
    <mergeCell ref="A101:A102"/>
    <mergeCell ref="B101:B102"/>
    <mergeCell ref="A103:A104"/>
    <mergeCell ref="B103:B104"/>
    <mergeCell ref="A95:D95"/>
    <mergeCell ref="A96:A97"/>
    <mergeCell ref="B96:B97"/>
    <mergeCell ref="A99:A100"/>
    <mergeCell ref="B99:B100"/>
    <mergeCell ref="A112:A115"/>
    <mergeCell ref="B112:B115"/>
    <mergeCell ref="A116:A118"/>
    <mergeCell ref="B116:B118"/>
    <mergeCell ref="A105:D105"/>
    <mergeCell ref="A106:A108"/>
    <mergeCell ref="B106:B108"/>
    <mergeCell ref="A111:D111"/>
    <mergeCell ref="A127:A129"/>
    <mergeCell ref="B127:B129"/>
    <mergeCell ref="A130:A138"/>
    <mergeCell ref="B130:B138"/>
    <mergeCell ref="A120:A124"/>
    <mergeCell ref="B120:B124"/>
    <mergeCell ref="A125:A126"/>
    <mergeCell ref="B125:B126"/>
    <mergeCell ref="A161:A162"/>
    <mergeCell ref="B161:B162"/>
    <mergeCell ref="A139:A144"/>
    <mergeCell ref="B139:B144"/>
    <mergeCell ref="A145:A146"/>
    <mergeCell ref="B145:B146"/>
    <mergeCell ref="A147:D147"/>
    <mergeCell ref="A148:A149"/>
    <mergeCell ref="B148:B149"/>
    <mergeCell ref="A175:D175"/>
    <mergeCell ref="A150:A155"/>
    <mergeCell ref="B150:B155"/>
    <mergeCell ref="A156:A158"/>
    <mergeCell ref="B156:B158"/>
    <mergeCell ref="A160:D160"/>
    <mergeCell ref="A163:A165"/>
    <mergeCell ref="B163:B165"/>
    <mergeCell ref="A166:A171"/>
    <mergeCell ref="B166:B17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N41"/>
  <sheetViews>
    <sheetView zoomScalePageLayoutView="0" workbookViewId="0" topLeftCell="A1">
      <selection activeCell="B3" sqref="B3:H3"/>
    </sheetView>
  </sheetViews>
  <sheetFormatPr defaultColWidth="9.00390625" defaultRowHeight="12.75"/>
  <cols>
    <col min="1" max="1" width="46.625" style="0" customWidth="1"/>
  </cols>
  <sheetData>
    <row r="1" spans="1:12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22" t="s">
        <v>32</v>
      </c>
      <c r="B3" s="96" t="s">
        <v>391</v>
      </c>
      <c r="C3" s="96"/>
      <c r="D3" s="96"/>
      <c r="E3" s="96"/>
      <c r="F3" s="96"/>
      <c r="G3" s="96"/>
      <c r="H3" s="96"/>
      <c r="I3" s="22"/>
      <c r="J3" s="22"/>
      <c r="K3" s="22"/>
      <c r="L3" s="22"/>
    </row>
    <row r="4" spans="1:12" ht="12.75">
      <c r="A4" s="22" t="s">
        <v>31</v>
      </c>
      <c r="B4" s="31" t="s">
        <v>271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2.75">
      <c r="A5" s="22" t="s">
        <v>33</v>
      </c>
      <c r="B5" s="97"/>
      <c r="C5" s="97"/>
      <c r="D5" s="97"/>
      <c r="E5" s="97"/>
      <c r="F5" s="22"/>
      <c r="G5" s="22"/>
      <c r="H5" s="22"/>
      <c r="I5" s="22"/>
      <c r="J5" s="22"/>
      <c r="K5" s="22"/>
      <c r="L5" s="22"/>
    </row>
    <row r="6" spans="1:12" ht="12.75">
      <c r="A6" s="22" t="s">
        <v>36</v>
      </c>
      <c r="B6" s="97" t="s">
        <v>390</v>
      </c>
      <c r="C6" s="97"/>
      <c r="D6" s="97"/>
      <c r="E6" s="97"/>
      <c r="F6" s="22"/>
      <c r="G6" s="22"/>
      <c r="H6" s="22"/>
      <c r="I6" s="22"/>
      <c r="J6" s="22"/>
      <c r="K6" s="22"/>
      <c r="L6" s="22"/>
    </row>
    <row r="7" spans="1:12" ht="12.75">
      <c r="A7" s="22" t="s">
        <v>37</v>
      </c>
      <c r="B7" s="97"/>
      <c r="C7" s="97"/>
      <c r="D7" s="97"/>
      <c r="E7" s="97"/>
      <c r="F7" s="22"/>
      <c r="G7" s="22"/>
      <c r="H7" s="22"/>
      <c r="I7" s="22"/>
      <c r="J7" s="22"/>
      <c r="K7" s="22"/>
      <c r="L7" s="22"/>
    </row>
    <row r="8" spans="1:12" ht="12.75">
      <c r="A8" s="22" t="s">
        <v>34</v>
      </c>
      <c r="B8" s="97"/>
      <c r="C8" s="97"/>
      <c r="D8" s="97"/>
      <c r="E8" s="97"/>
      <c r="F8" s="22"/>
      <c r="G8" s="22"/>
      <c r="H8" s="22"/>
      <c r="I8" s="22"/>
      <c r="J8" s="22"/>
      <c r="K8" s="22"/>
      <c r="L8" s="22"/>
    </row>
    <row r="9" spans="1:12" ht="12.75">
      <c r="A9" s="22" t="s">
        <v>35</v>
      </c>
      <c r="B9" s="97"/>
      <c r="C9" s="97"/>
      <c r="D9" s="97"/>
      <c r="E9" s="97"/>
      <c r="F9" s="22"/>
      <c r="G9" s="22"/>
      <c r="H9" s="22"/>
      <c r="I9" s="22"/>
      <c r="J9" s="22"/>
      <c r="K9" s="22"/>
      <c r="L9" s="22"/>
    </row>
    <row r="10" spans="1:12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2.75">
      <c r="A11" s="22"/>
      <c r="B11" s="93" t="s">
        <v>40</v>
      </c>
      <c r="C11" s="93"/>
      <c r="D11" s="93"/>
      <c r="E11" s="93"/>
      <c r="F11" s="93"/>
      <c r="G11" s="93"/>
      <c r="H11" s="93" t="s">
        <v>41</v>
      </c>
      <c r="I11" s="93"/>
      <c r="J11" s="93"/>
      <c r="K11" s="93"/>
      <c r="L11" s="93"/>
    </row>
    <row r="12" spans="1:12" ht="12.75">
      <c r="A12" s="22" t="s">
        <v>38</v>
      </c>
      <c r="B12" s="98" t="s">
        <v>272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ht="12.75">
      <c r="A13" s="22" t="s">
        <v>39</v>
      </c>
      <c r="B13" s="98" t="s">
        <v>42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2" ht="12.75">
      <c r="A14" s="22"/>
      <c r="B14" s="98" t="s">
        <v>273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12" ht="12.75">
      <c r="A15" s="22"/>
      <c r="B15" s="98" t="s">
        <v>274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6" spans="1:12" ht="12.75">
      <c r="A16" s="22"/>
      <c r="B16" s="98" t="s">
        <v>275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1:14" ht="12.75">
      <c r="A17" s="2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4" t="s">
        <v>270</v>
      </c>
      <c r="N17" s="95"/>
    </row>
    <row r="18" spans="1:14" ht="12.75">
      <c r="A18" s="2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4"/>
      <c r="N18" s="95"/>
    </row>
    <row r="19" spans="1:14" ht="12.75">
      <c r="A19" s="2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4"/>
      <c r="N19" s="95"/>
    </row>
    <row r="20" spans="1:14" ht="12.75">
      <c r="A20" s="2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4"/>
      <c r="N20" s="95"/>
    </row>
    <row r="21" spans="1:14" ht="12.75">
      <c r="A21" s="2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4"/>
      <c r="N21" s="95"/>
    </row>
    <row r="22" spans="1:14" ht="12.75">
      <c r="A22" s="2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4"/>
      <c r="N22" s="95"/>
    </row>
    <row r="23" spans="1:14" ht="12.75">
      <c r="A23" s="2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4"/>
      <c r="N23" s="95"/>
    </row>
    <row r="24" spans="1:14" ht="12.75">
      <c r="A24" s="2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4"/>
      <c r="N24" s="95"/>
    </row>
    <row r="25" spans="1:14" ht="12.75">
      <c r="A25" s="2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4"/>
      <c r="N25" s="95"/>
    </row>
    <row r="26" spans="1:14" ht="12.75">
      <c r="A26" s="2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4"/>
      <c r="N26" s="95"/>
    </row>
    <row r="27" spans="1:12" ht="12.75">
      <c r="A27" s="22"/>
      <c r="B27" s="90"/>
      <c r="C27" s="90"/>
      <c r="D27" s="90"/>
      <c r="E27" s="90"/>
      <c r="F27" s="90"/>
      <c r="G27" s="90"/>
      <c r="H27" s="91"/>
      <c r="I27" s="91"/>
      <c r="J27" s="91"/>
      <c r="K27" s="91"/>
      <c r="L27" s="91"/>
    </row>
    <row r="28" spans="1:12" ht="12.75">
      <c r="A28" s="22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</row>
    <row r="29" spans="1:12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 ht="12.75">
      <c r="A30" s="23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 ht="12.75">
      <c r="A31" s="23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ht="12.75">
      <c r="A32" s="23"/>
    </row>
    <row r="33" ht="12.75">
      <c r="A33" s="23"/>
    </row>
    <row r="34" ht="12.75">
      <c r="A34" s="23"/>
    </row>
    <row r="35" ht="12.75">
      <c r="A35" s="23"/>
    </row>
    <row r="36" ht="12.75">
      <c r="A36" s="23"/>
    </row>
    <row r="37" ht="12.75">
      <c r="A37" s="23"/>
    </row>
    <row r="38" ht="12.75">
      <c r="A38" s="21" t="s">
        <v>267</v>
      </c>
    </row>
    <row r="39" ht="12.75">
      <c r="A39" s="23"/>
    </row>
    <row r="40" ht="12.75">
      <c r="A40" s="23"/>
    </row>
    <row r="41" ht="12.75">
      <c r="A41" s="23"/>
    </row>
  </sheetData>
  <sheetProtection password="C76B" sheet="1" objects="1"/>
  <mergeCells count="43">
    <mergeCell ref="H17:L17"/>
    <mergeCell ref="H20:L20"/>
    <mergeCell ref="H21:L21"/>
    <mergeCell ref="B24:G24"/>
    <mergeCell ref="B25:G25"/>
    <mergeCell ref="H16:L16"/>
    <mergeCell ref="B17:G17"/>
    <mergeCell ref="B18:G18"/>
    <mergeCell ref="B14:G14"/>
    <mergeCell ref="B12:G12"/>
    <mergeCell ref="H14:L14"/>
    <mergeCell ref="H15:L15"/>
    <mergeCell ref="B16:G16"/>
    <mergeCell ref="H12:L12"/>
    <mergeCell ref="H13:L13"/>
    <mergeCell ref="B3:H3"/>
    <mergeCell ref="B5:E5"/>
    <mergeCell ref="B8:E8"/>
    <mergeCell ref="B9:E9"/>
    <mergeCell ref="B6:E6"/>
    <mergeCell ref="B15:G15"/>
    <mergeCell ref="B7:E7"/>
    <mergeCell ref="B11:G11"/>
    <mergeCell ref="H11:L11"/>
    <mergeCell ref="B13:G13"/>
    <mergeCell ref="H28:L28"/>
    <mergeCell ref="H26:L26"/>
    <mergeCell ref="B28:G28"/>
    <mergeCell ref="B22:G22"/>
    <mergeCell ref="B23:G23"/>
    <mergeCell ref="M17:N26"/>
    <mergeCell ref="H23:L23"/>
    <mergeCell ref="H18:L18"/>
    <mergeCell ref="H19:L19"/>
    <mergeCell ref="B26:G26"/>
    <mergeCell ref="B27:G27"/>
    <mergeCell ref="H27:L27"/>
    <mergeCell ref="B19:G19"/>
    <mergeCell ref="B20:G20"/>
    <mergeCell ref="B21:G21"/>
    <mergeCell ref="H22:L22"/>
    <mergeCell ref="H24:L24"/>
    <mergeCell ref="H25:L25"/>
  </mergeCells>
  <hyperlinks>
    <hyperlink ref="A38" r:id="rId1" display="Пропозиції або про помилки пишіть форумі"/>
  </hyperlinks>
  <printOptions/>
  <pageMargins left="0.7" right="0.7" top="0.75" bottom="0.75" header="0.3" footer="0.3"/>
  <pageSetup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T179"/>
  <sheetViews>
    <sheetView tabSelected="1" view="pageBreakPreview" zoomScaleSheetLayoutView="100" workbookViewId="0" topLeftCell="A1">
      <selection activeCell="M3" sqref="M3"/>
    </sheetView>
  </sheetViews>
  <sheetFormatPr defaultColWidth="9.125" defaultRowHeight="12.75"/>
  <cols>
    <col min="1" max="1" width="6.50390625" style="1" customWidth="1"/>
    <col min="2" max="2" width="33.00390625" style="1" customWidth="1"/>
    <col min="3" max="3" width="13.00390625" style="1" customWidth="1"/>
    <col min="4" max="4" width="10.00390625" style="1" bestFit="1" customWidth="1"/>
    <col min="5" max="5" width="7.00390625" style="1" customWidth="1"/>
    <col min="6" max="6" width="9.125" style="1" customWidth="1"/>
    <col min="7" max="7" width="7.125" style="1" customWidth="1"/>
    <col min="8" max="8" width="9.125" style="1" customWidth="1"/>
    <col min="9" max="9" width="10.50390625" style="1" bestFit="1" customWidth="1"/>
    <col min="10" max="11" width="9.125" style="1" customWidth="1"/>
    <col min="12" max="12" width="10.625" style="1" bestFit="1" customWidth="1"/>
    <col min="13" max="13" width="9.375" style="1" bestFit="1" customWidth="1"/>
    <col min="14" max="14" width="10.50390625" style="1" bestFit="1" customWidth="1"/>
    <col min="15" max="15" width="9.125" style="1" customWidth="1"/>
    <col min="16" max="16" width="13.125" style="1" customWidth="1"/>
    <col min="17" max="16384" width="9.125" style="1" customWidth="1"/>
  </cols>
  <sheetData>
    <row r="1" ht="12.75">
      <c r="M1" s="1" t="s">
        <v>394</v>
      </c>
    </row>
    <row r="2" spans="1:16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 t="s">
        <v>401</v>
      </c>
      <c r="O2" s="6"/>
      <c r="P2" s="6"/>
    </row>
    <row r="3" spans="1:16" ht="13.5">
      <c r="A3" s="6"/>
      <c r="B3" s="6"/>
      <c r="C3" s="6"/>
      <c r="D3" s="6"/>
      <c r="E3" s="6"/>
      <c r="F3" s="6"/>
      <c r="G3" s="6"/>
      <c r="H3" s="6"/>
      <c r="I3" s="6"/>
      <c r="J3" s="6"/>
      <c r="K3" s="76"/>
      <c r="L3" s="6"/>
      <c r="M3" s="6" t="s">
        <v>392</v>
      </c>
      <c r="O3" s="6"/>
      <c r="P3" s="6"/>
    </row>
    <row r="4" spans="1:16" ht="23.25" customHeight="1">
      <c r="A4" s="115"/>
      <c r="B4" s="115"/>
      <c r="C4" s="115"/>
      <c r="D4" s="115"/>
      <c r="E4" s="6"/>
      <c r="F4" s="6"/>
      <c r="G4" s="6"/>
      <c r="H4" s="6"/>
      <c r="I4" s="6"/>
      <c r="J4" s="6"/>
      <c r="K4" s="76"/>
      <c r="L4" s="77"/>
      <c r="M4" s="6"/>
      <c r="O4" s="6"/>
      <c r="P4" s="6"/>
    </row>
    <row r="5" spans="1:16" ht="15" customHeight="1">
      <c r="A5" s="116"/>
      <c r="B5" s="116"/>
      <c r="C5" s="116"/>
      <c r="D5" s="116"/>
      <c r="E5" s="6"/>
      <c r="F5" s="6"/>
      <c r="G5" s="6"/>
      <c r="H5" s="6"/>
      <c r="I5" s="6"/>
      <c r="J5" s="6"/>
      <c r="K5" s="78"/>
      <c r="L5" s="77"/>
      <c r="M5" s="6"/>
      <c r="N5" s="6"/>
      <c r="O5" s="6"/>
      <c r="P5" s="6"/>
    </row>
    <row r="6" spans="1:16" ht="15" customHeight="1">
      <c r="A6" s="113" t="s">
        <v>393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</row>
    <row r="7" spans="1:16" ht="20.25">
      <c r="A7" s="118" t="s">
        <v>400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</row>
    <row r="8" spans="1:16" ht="15">
      <c r="A8" s="120" t="s">
        <v>395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</row>
    <row r="9" spans="1:16" ht="1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</row>
    <row r="10" spans="1:16" ht="1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</row>
    <row r="11" spans="1:16" ht="1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</row>
    <row r="12" spans="1:16" ht="15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</row>
    <row r="13" spans="1:17" ht="12.75">
      <c r="A13" s="103" t="s">
        <v>12</v>
      </c>
      <c r="B13" s="103" t="s">
        <v>13</v>
      </c>
      <c r="C13" s="103" t="s">
        <v>14</v>
      </c>
      <c r="D13" s="103" t="s">
        <v>1</v>
      </c>
      <c r="E13" s="103"/>
      <c r="F13" s="103"/>
      <c r="G13" s="103" t="s">
        <v>2</v>
      </c>
      <c r="H13" s="103" t="s">
        <v>3</v>
      </c>
      <c r="I13" s="103"/>
      <c r="J13" s="103" t="s">
        <v>17</v>
      </c>
      <c r="K13" s="103" t="s">
        <v>18</v>
      </c>
      <c r="L13" s="103"/>
      <c r="M13" s="103"/>
      <c r="N13" s="103"/>
      <c r="O13" s="103"/>
      <c r="P13" s="103" t="s">
        <v>4</v>
      </c>
      <c r="Q13" s="119"/>
    </row>
    <row r="14" spans="1:17" ht="12.75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19"/>
    </row>
    <row r="15" spans="1:17" ht="12.75">
      <c r="A15" s="103"/>
      <c r="B15" s="103"/>
      <c r="C15" s="103"/>
      <c r="D15" s="99" t="s">
        <v>15</v>
      </c>
      <c r="E15" s="99" t="s">
        <v>5</v>
      </c>
      <c r="F15" s="99" t="s">
        <v>6</v>
      </c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2"/>
    </row>
    <row r="16" spans="1:17" ht="61.5" customHeight="1">
      <c r="A16" s="103"/>
      <c r="B16" s="103"/>
      <c r="C16" s="103"/>
      <c r="D16" s="99"/>
      <c r="E16" s="99"/>
      <c r="F16" s="99"/>
      <c r="G16" s="103"/>
      <c r="H16" s="99" t="s">
        <v>7</v>
      </c>
      <c r="I16" s="99" t="s">
        <v>8</v>
      </c>
      <c r="J16" s="103"/>
      <c r="K16" s="99" t="s">
        <v>7</v>
      </c>
      <c r="L16" s="99" t="s">
        <v>9</v>
      </c>
      <c r="M16" s="99" t="s">
        <v>16</v>
      </c>
      <c r="N16" s="99" t="s">
        <v>10</v>
      </c>
      <c r="O16" s="99" t="s">
        <v>11</v>
      </c>
      <c r="P16" s="103"/>
      <c r="Q16" s="119"/>
    </row>
    <row r="17" spans="1:17" ht="12.75">
      <c r="A17" s="103"/>
      <c r="B17" s="103"/>
      <c r="C17" s="103"/>
      <c r="D17" s="99"/>
      <c r="E17" s="99"/>
      <c r="F17" s="99"/>
      <c r="G17" s="103"/>
      <c r="H17" s="99"/>
      <c r="I17" s="99"/>
      <c r="J17" s="103"/>
      <c r="K17" s="99"/>
      <c r="L17" s="99"/>
      <c r="M17" s="99"/>
      <c r="N17" s="99"/>
      <c r="O17" s="99"/>
      <c r="P17" s="103"/>
      <c r="Q17" s="119"/>
    </row>
    <row r="18" spans="1:17" ht="12.75">
      <c r="A18" s="4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  <c r="G18" s="4">
        <v>7</v>
      </c>
      <c r="H18" s="4">
        <v>8</v>
      </c>
      <c r="I18" s="4">
        <v>9</v>
      </c>
      <c r="J18" s="4">
        <v>10</v>
      </c>
      <c r="K18" s="4">
        <v>11</v>
      </c>
      <c r="L18" s="4">
        <v>12</v>
      </c>
      <c r="M18" s="4">
        <v>13</v>
      </c>
      <c r="N18" s="4">
        <v>14</v>
      </c>
      <c r="O18" s="4">
        <v>15</v>
      </c>
      <c r="P18" s="4">
        <v>16</v>
      </c>
      <c r="Q18" s="2"/>
    </row>
    <row r="19" spans="1:17" ht="12.75">
      <c r="A19" s="3">
        <v>1</v>
      </c>
      <c r="B19" s="33" t="s">
        <v>276</v>
      </c>
      <c r="C19" s="32">
        <v>2005</v>
      </c>
      <c r="D19" s="34">
        <v>10310029</v>
      </c>
      <c r="E19" s="5"/>
      <c r="F19" s="5"/>
      <c r="G19" s="3" t="s">
        <v>278</v>
      </c>
      <c r="H19" s="7">
        <v>1</v>
      </c>
      <c r="I19" s="9">
        <v>2879</v>
      </c>
      <c r="J19" s="5"/>
      <c r="K19" s="7">
        <v>1</v>
      </c>
      <c r="L19" s="9">
        <v>2879</v>
      </c>
      <c r="M19" s="9">
        <v>2879</v>
      </c>
      <c r="N19" s="9">
        <v>0</v>
      </c>
      <c r="O19" s="7"/>
      <c r="P19" s="5"/>
      <c r="Q19" s="2"/>
    </row>
    <row r="20" spans="1:17" ht="12.75">
      <c r="A20" s="104" t="s">
        <v>269</v>
      </c>
      <c r="B20" s="104"/>
      <c r="C20" s="104"/>
      <c r="D20" s="104"/>
      <c r="E20" s="104"/>
      <c r="F20" s="104"/>
      <c r="G20" s="105"/>
      <c r="H20" s="48">
        <f>SUM(H19:H19)</f>
        <v>1</v>
      </c>
      <c r="I20" s="48">
        <f>SUM(I19:I19)</f>
        <v>2879</v>
      </c>
      <c r="J20" s="48"/>
      <c r="K20" s="48">
        <f>SUM(K19:K19)</f>
        <v>1</v>
      </c>
      <c r="L20" s="62">
        <f>SUM(L19:L19)</f>
        <v>2879</v>
      </c>
      <c r="M20" s="62">
        <f>SUM(M19:M19)</f>
        <v>2879</v>
      </c>
      <c r="N20" s="62">
        <f>SUM(N19:N19)</f>
        <v>0</v>
      </c>
      <c r="O20" s="28"/>
      <c r="P20" s="24"/>
      <c r="Q20" s="2"/>
    </row>
    <row r="21" spans="2:17" ht="12.75">
      <c r="B21" s="24"/>
      <c r="C21" s="24"/>
      <c r="D21" s="24"/>
      <c r="E21" s="24"/>
      <c r="F21" s="106"/>
      <c r="G21" s="106"/>
      <c r="H21" s="106"/>
      <c r="I21" s="106"/>
      <c r="J21" s="106"/>
      <c r="K21" s="106"/>
      <c r="L21" s="106"/>
      <c r="M21" s="29"/>
      <c r="N21" s="29"/>
      <c r="O21" s="28"/>
      <c r="P21" s="24"/>
      <c r="Q21" s="2"/>
    </row>
    <row r="22" spans="2:17" ht="12.75">
      <c r="B22" s="25"/>
      <c r="C22" s="25"/>
      <c r="E22" s="24"/>
      <c r="G22" s="26"/>
      <c r="H22" s="28"/>
      <c r="I22" s="29"/>
      <c r="J22" s="27"/>
      <c r="K22" s="28"/>
      <c r="L22" s="29"/>
      <c r="M22" s="29"/>
      <c r="N22" s="29"/>
      <c r="O22" s="28"/>
      <c r="P22" s="24"/>
      <c r="Q22" s="2"/>
    </row>
    <row r="23" spans="1:17" ht="12.75">
      <c r="A23" s="103" t="s">
        <v>12</v>
      </c>
      <c r="B23" s="103" t="s">
        <v>13</v>
      </c>
      <c r="C23" s="103" t="s">
        <v>14</v>
      </c>
      <c r="D23" s="103" t="s">
        <v>1</v>
      </c>
      <c r="E23" s="103"/>
      <c r="F23" s="103"/>
      <c r="G23" s="103" t="s">
        <v>2</v>
      </c>
      <c r="H23" s="103" t="s">
        <v>3</v>
      </c>
      <c r="I23" s="103"/>
      <c r="J23" s="103" t="s">
        <v>17</v>
      </c>
      <c r="K23" s="103" t="s">
        <v>18</v>
      </c>
      <c r="L23" s="103"/>
      <c r="M23" s="103"/>
      <c r="N23" s="103"/>
      <c r="O23" s="103"/>
      <c r="P23" s="103" t="s">
        <v>4</v>
      </c>
      <c r="Q23" s="2"/>
    </row>
    <row r="24" spans="1:17" ht="12.75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2"/>
    </row>
    <row r="25" spans="1:17" ht="12.75">
      <c r="A25" s="103"/>
      <c r="B25" s="103"/>
      <c r="C25" s="103"/>
      <c r="D25" s="99" t="s">
        <v>15</v>
      </c>
      <c r="E25" s="99" t="s">
        <v>5</v>
      </c>
      <c r="F25" s="99" t="s">
        <v>6</v>
      </c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2"/>
    </row>
    <row r="26" spans="1:17" ht="33.75" customHeight="1">
      <c r="A26" s="103"/>
      <c r="B26" s="103"/>
      <c r="C26" s="103"/>
      <c r="D26" s="99"/>
      <c r="E26" s="99"/>
      <c r="F26" s="99"/>
      <c r="G26" s="103"/>
      <c r="H26" s="99" t="s">
        <v>7</v>
      </c>
      <c r="I26" s="99" t="s">
        <v>9</v>
      </c>
      <c r="J26" s="103"/>
      <c r="K26" s="99" t="s">
        <v>7</v>
      </c>
      <c r="L26" s="99" t="s">
        <v>9</v>
      </c>
      <c r="M26" s="99" t="s">
        <v>16</v>
      </c>
      <c r="N26" s="99" t="s">
        <v>10</v>
      </c>
      <c r="O26" s="99" t="s">
        <v>11</v>
      </c>
      <c r="P26" s="103"/>
      <c r="Q26" s="2"/>
    </row>
    <row r="27" spans="1:17" ht="35.25" customHeight="1">
      <c r="A27" s="103"/>
      <c r="B27" s="103"/>
      <c r="C27" s="103"/>
      <c r="D27" s="99"/>
      <c r="E27" s="99"/>
      <c r="F27" s="99"/>
      <c r="G27" s="103"/>
      <c r="H27" s="99"/>
      <c r="I27" s="99"/>
      <c r="J27" s="103"/>
      <c r="K27" s="99"/>
      <c r="L27" s="99"/>
      <c r="M27" s="99"/>
      <c r="N27" s="99"/>
      <c r="O27" s="99"/>
      <c r="P27" s="103"/>
      <c r="Q27" s="2"/>
    </row>
    <row r="28" spans="1:17" ht="12.75">
      <c r="A28" s="4">
        <v>1</v>
      </c>
      <c r="B28" s="4">
        <v>2</v>
      </c>
      <c r="C28" s="4">
        <v>3</v>
      </c>
      <c r="D28" s="4">
        <v>4</v>
      </c>
      <c r="E28" s="4">
        <v>5</v>
      </c>
      <c r="F28" s="4">
        <v>6</v>
      </c>
      <c r="G28" s="4">
        <v>7</v>
      </c>
      <c r="H28" s="4">
        <v>8</v>
      </c>
      <c r="I28" s="4">
        <v>9</v>
      </c>
      <c r="J28" s="4">
        <v>10</v>
      </c>
      <c r="K28" s="4">
        <v>11</v>
      </c>
      <c r="L28" s="4">
        <v>12</v>
      </c>
      <c r="M28" s="4">
        <v>13</v>
      </c>
      <c r="N28" s="4">
        <v>14</v>
      </c>
      <c r="O28" s="4">
        <v>15</v>
      </c>
      <c r="P28" s="4">
        <v>16</v>
      </c>
      <c r="Q28" s="2"/>
    </row>
    <row r="29" spans="1:17" ht="13.5">
      <c r="A29" s="3">
        <v>2</v>
      </c>
      <c r="B29" s="35" t="s">
        <v>279</v>
      </c>
      <c r="C29" s="32"/>
      <c r="D29" s="39">
        <v>10420043</v>
      </c>
      <c r="E29" s="5"/>
      <c r="F29" s="5"/>
      <c r="G29" s="5" t="s">
        <v>278</v>
      </c>
      <c r="H29" s="37">
        <v>1</v>
      </c>
      <c r="I29" s="38">
        <v>368</v>
      </c>
      <c r="J29" s="5"/>
      <c r="K29" s="37">
        <v>1</v>
      </c>
      <c r="L29" s="38">
        <v>368</v>
      </c>
      <c r="M29" s="9">
        <v>368</v>
      </c>
      <c r="N29" s="9">
        <v>0</v>
      </c>
      <c r="O29" s="7"/>
      <c r="P29" s="5"/>
      <c r="Q29" s="2"/>
    </row>
    <row r="30" spans="1:17" ht="13.5">
      <c r="A30" s="3">
        <f>A29+1</f>
        <v>3</v>
      </c>
      <c r="B30" s="35" t="s">
        <v>280</v>
      </c>
      <c r="C30" s="32"/>
      <c r="D30" s="39">
        <v>10420080</v>
      </c>
      <c r="E30" s="5"/>
      <c r="F30" s="5"/>
      <c r="G30" s="5" t="s">
        <v>278</v>
      </c>
      <c r="H30" s="37">
        <v>1</v>
      </c>
      <c r="I30" s="38">
        <v>4107</v>
      </c>
      <c r="J30" s="5"/>
      <c r="K30" s="37">
        <v>1</v>
      </c>
      <c r="L30" s="38">
        <v>4107</v>
      </c>
      <c r="M30" s="9">
        <v>4107</v>
      </c>
      <c r="N30" s="9">
        <v>0</v>
      </c>
      <c r="O30" s="7"/>
      <c r="P30" s="5"/>
      <c r="Q30" s="2"/>
    </row>
    <row r="31" spans="1:17" ht="13.5">
      <c r="A31" s="3">
        <f aca="true" t="shared" si="0" ref="A31:A44">A30+1</f>
        <v>4</v>
      </c>
      <c r="B31" s="35" t="s">
        <v>281</v>
      </c>
      <c r="C31" s="32"/>
      <c r="D31" s="39">
        <v>10420044</v>
      </c>
      <c r="E31" s="5"/>
      <c r="F31" s="5"/>
      <c r="G31" s="5" t="s">
        <v>278</v>
      </c>
      <c r="H31" s="37">
        <v>1</v>
      </c>
      <c r="I31" s="38">
        <v>192</v>
      </c>
      <c r="J31" s="5"/>
      <c r="K31" s="37">
        <v>1</v>
      </c>
      <c r="L31" s="38">
        <v>192</v>
      </c>
      <c r="M31" s="9">
        <v>192</v>
      </c>
      <c r="N31" s="9">
        <v>0</v>
      </c>
      <c r="O31" s="7"/>
      <c r="P31" s="5"/>
      <c r="Q31" s="2"/>
    </row>
    <row r="32" spans="1:17" ht="13.5">
      <c r="A32" s="3">
        <f t="shared" si="0"/>
        <v>5</v>
      </c>
      <c r="B32" s="36" t="s">
        <v>282</v>
      </c>
      <c r="C32" s="32"/>
      <c r="D32" s="39">
        <v>10420093</v>
      </c>
      <c r="E32" s="5"/>
      <c r="F32" s="5"/>
      <c r="G32" s="5" t="s">
        <v>278</v>
      </c>
      <c r="H32" s="37">
        <v>1</v>
      </c>
      <c r="I32" s="38">
        <v>1686</v>
      </c>
      <c r="J32" s="5"/>
      <c r="K32" s="37">
        <v>1</v>
      </c>
      <c r="L32" s="38">
        <v>1686</v>
      </c>
      <c r="M32" s="9">
        <v>1686</v>
      </c>
      <c r="N32" s="9">
        <v>0</v>
      </c>
      <c r="O32" s="7"/>
      <c r="P32" s="5"/>
      <c r="Q32" s="2"/>
    </row>
    <row r="33" spans="1:17" ht="13.5">
      <c r="A33" s="3">
        <f t="shared" si="0"/>
        <v>6</v>
      </c>
      <c r="B33" s="36" t="s">
        <v>283</v>
      </c>
      <c r="C33" s="32"/>
      <c r="D33" s="39">
        <v>10490100</v>
      </c>
      <c r="E33" s="5"/>
      <c r="F33" s="5"/>
      <c r="G33" s="5" t="s">
        <v>278</v>
      </c>
      <c r="H33" s="37">
        <v>1</v>
      </c>
      <c r="I33" s="38">
        <v>6613</v>
      </c>
      <c r="J33" s="5"/>
      <c r="K33" s="37">
        <v>1</v>
      </c>
      <c r="L33" s="38">
        <v>6613</v>
      </c>
      <c r="M33" s="9">
        <v>6613</v>
      </c>
      <c r="N33" s="9">
        <v>0</v>
      </c>
      <c r="O33" s="7"/>
      <c r="P33" s="5"/>
      <c r="Q33" s="2"/>
    </row>
    <row r="34" spans="1:17" ht="13.5">
      <c r="A34" s="3">
        <f t="shared" si="0"/>
        <v>7</v>
      </c>
      <c r="B34" s="36" t="s">
        <v>284</v>
      </c>
      <c r="C34" s="32"/>
      <c r="D34" s="39">
        <v>10470106</v>
      </c>
      <c r="E34" s="5"/>
      <c r="F34" s="5"/>
      <c r="G34" s="5" t="s">
        <v>278</v>
      </c>
      <c r="H34" s="37">
        <v>1</v>
      </c>
      <c r="I34" s="38">
        <v>857</v>
      </c>
      <c r="J34" s="5"/>
      <c r="K34" s="37">
        <v>1</v>
      </c>
      <c r="L34" s="38">
        <v>857</v>
      </c>
      <c r="M34" s="9">
        <v>857</v>
      </c>
      <c r="N34" s="9">
        <v>0</v>
      </c>
      <c r="O34" s="7"/>
      <c r="P34" s="5"/>
      <c r="Q34" s="2"/>
    </row>
    <row r="35" spans="1:17" ht="26.25">
      <c r="A35" s="3">
        <f t="shared" si="0"/>
        <v>8</v>
      </c>
      <c r="B35" s="36" t="s">
        <v>327</v>
      </c>
      <c r="C35" s="32">
        <v>2018</v>
      </c>
      <c r="D35" s="39">
        <v>10490156</v>
      </c>
      <c r="E35" s="5"/>
      <c r="F35" s="5"/>
      <c r="G35" s="5" t="s">
        <v>278</v>
      </c>
      <c r="H35" s="37">
        <v>1</v>
      </c>
      <c r="I35" s="38">
        <v>22500</v>
      </c>
      <c r="J35" s="5"/>
      <c r="K35" s="37">
        <v>1</v>
      </c>
      <c r="L35" s="38">
        <v>22500</v>
      </c>
      <c r="M35" s="9">
        <v>4500</v>
      </c>
      <c r="N35" s="9">
        <v>18000</v>
      </c>
      <c r="O35" s="7"/>
      <c r="P35" s="5"/>
      <c r="Q35" s="2" t="s">
        <v>388</v>
      </c>
    </row>
    <row r="36" spans="1:17" ht="13.5">
      <c r="A36" s="3">
        <f t="shared" si="0"/>
        <v>9</v>
      </c>
      <c r="B36" s="36" t="s">
        <v>285</v>
      </c>
      <c r="C36" s="32"/>
      <c r="D36" s="39">
        <v>10490155</v>
      </c>
      <c r="E36" s="5"/>
      <c r="F36" s="5"/>
      <c r="G36" s="5" t="s">
        <v>278</v>
      </c>
      <c r="H36" s="37">
        <v>1</v>
      </c>
      <c r="I36" s="38">
        <v>2000</v>
      </c>
      <c r="J36" s="5"/>
      <c r="K36" s="37">
        <v>1</v>
      </c>
      <c r="L36" s="38">
        <v>2000</v>
      </c>
      <c r="M36" s="9">
        <v>2000</v>
      </c>
      <c r="N36" s="9">
        <v>0</v>
      </c>
      <c r="O36" s="7"/>
      <c r="P36" s="5"/>
      <c r="Q36" s="2"/>
    </row>
    <row r="37" spans="1:20" ht="78.75">
      <c r="A37" s="3">
        <f t="shared" si="0"/>
        <v>10</v>
      </c>
      <c r="B37" s="54" t="s">
        <v>343</v>
      </c>
      <c r="C37" s="55">
        <v>43586</v>
      </c>
      <c r="D37" s="52">
        <v>10460001</v>
      </c>
      <c r="E37" s="52"/>
      <c r="F37" s="52"/>
      <c r="G37" s="5" t="s">
        <v>278</v>
      </c>
      <c r="H37" s="56">
        <v>1</v>
      </c>
      <c r="I37" s="56">
        <v>24805</v>
      </c>
      <c r="J37" s="56"/>
      <c r="K37" s="56">
        <v>1</v>
      </c>
      <c r="L37" s="52">
        <v>24805</v>
      </c>
      <c r="M37" s="60">
        <v>3917.46</v>
      </c>
      <c r="N37" s="60">
        <v>20887.54</v>
      </c>
      <c r="O37" s="52">
        <v>10</v>
      </c>
      <c r="P37" s="4"/>
      <c r="Q37" s="49"/>
      <c r="R37" s="49"/>
      <c r="T37" s="1">
        <v>3917.46</v>
      </c>
    </row>
    <row r="38" spans="1:20" ht="26.25">
      <c r="A38" s="3">
        <f t="shared" si="0"/>
        <v>11</v>
      </c>
      <c r="B38" s="54" t="s">
        <v>344</v>
      </c>
      <c r="C38" s="55">
        <v>43586</v>
      </c>
      <c r="D38" s="52">
        <v>10460002</v>
      </c>
      <c r="E38" s="52"/>
      <c r="F38" s="52"/>
      <c r="G38" s="5" t="s">
        <v>278</v>
      </c>
      <c r="H38" s="56">
        <v>1</v>
      </c>
      <c r="I38" s="56">
        <v>10925</v>
      </c>
      <c r="J38" s="56"/>
      <c r="K38" s="56">
        <v>1</v>
      </c>
      <c r="L38" s="52">
        <v>10925</v>
      </c>
      <c r="M38" s="60">
        <v>1729.79</v>
      </c>
      <c r="N38" s="60">
        <v>9195.21</v>
      </c>
      <c r="O38" s="52">
        <v>10</v>
      </c>
      <c r="P38" s="4"/>
      <c r="Q38" s="49"/>
      <c r="R38" s="49"/>
      <c r="T38" s="1">
        <v>1729.79</v>
      </c>
    </row>
    <row r="39" spans="1:20" ht="12.75">
      <c r="A39" s="3">
        <f t="shared" si="0"/>
        <v>12</v>
      </c>
      <c r="B39" s="54" t="s">
        <v>350</v>
      </c>
      <c r="C39" s="55">
        <v>43617</v>
      </c>
      <c r="D39" s="52">
        <v>10470107</v>
      </c>
      <c r="E39" s="52"/>
      <c r="F39" s="52"/>
      <c r="G39" s="5" t="s">
        <v>278</v>
      </c>
      <c r="H39" s="56">
        <v>1</v>
      </c>
      <c r="I39" s="56">
        <v>24600</v>
      </c>
      <c r="J39" s="56"/>
      <c r="K39" s="56">
        <v>1</v>
      </c>
      <c r="L39" s="52">
        <v>24600</v>
      </c>
      <c r="M39" s="60">
        <v>3690</v>
      </c>
      <c r="N39" s="60">
        <v>20910</v>
      </c>
      <c r="O39" s="52">
        <v>10</v>
      </c>
      <c r="P39" s="4"/>
      <c r="Q39" s="49"/>
      <c r="R39" s="49"/>
      <c r="T39" s="1">
        <v>3690</v>
      </c>
    </row>
    <row r="40" spans="1:20" ht="12.75">
      <c r="A40" s="3">
        <f t="shared" si="0"/>
        <v>13</v>
      </c>
      <c r="B40" s="54" t="s">
        <v>351</v>
      </c>
      <c r="C40" s="55">
        <v>43617</v>
      </c>
      <c r="D40" s="52">
        <v>10470108</v>
      </c>
      <c r="E40" s="52"/>
      <c r="F40" s="52"/>
      <c r="G40" s="5" t="s">
        <v>278</v>
      </c>
      <c r="H40" s="56">
        <v>1</v>
      </c>
      <c r="I40" s="56">
        <v>7200</v>
      </c>
      <c r="J40" s="56"/>
      <c r="K40" s="56">
        <v>1</v>
      </c>
      <c r="L40" s="52">
        <v>7200</v>
      </c>
      <c r="M40" s="60">
        <v>1080</v>
      </c>
      <c r="N40" s="60">
        <v>6120</v>
      </c>
      <c r="O40" s="52">
        <v>10</v>
      </c>
      <c r="P40" s="4"/>
      <c r="Q40" s="49"/>
      <c r="R40" s="49"/>
      <c r="T40" s="1">
        <v>1080</v>
      </c>
    </row>
    <row r="41" spans="1:20" ht="26.25">
      <c r="A41" s="3">
        <f t="shared" si="0"/>
        <v>14</v>
      </c>
      <c r="B41" s="54" t="s">
        <v>354</v>
      </c>
      <c r="C41" s="55">
        <v>43617</v>
      </c>
      <c r="D41" s="52">
        <v>10630001</v>
      </c>
      <c r="E41" s="52"/>
      <c r="F41" s="52"/>
      <c r="G41" s="5" t="s">
        <v>278</v>
      </c>
      <c r="H41" s="57">
        <v>2</v>
      </c>
      <c r="I41" s="58">
        <v>13440</v>
      </c>
      <c r="J41" s="56"/>
      <c r="K41" s="57">
        <v>2</v>
      </c>
      <c r="L41" s="61">
        <v>13440</v>
      </c>
      <c r="M41" s="60">
        <v>1680</v>
      </c>
      <c r="N41" s="60">
        <v>11760</v>
      </c>
      <c r="O41" s="59">
        <v>10</v>
      </c>
      <c r="P41" s="5"/>
      <c r="Q41" s="49"/>
      <c r="R41" s="50"/>
      <c r="T41" s="1">
        <v>1680</v>
      </c>
    </row>
    <row r="42" spans="1:17" ht="26.25">
      <c r="A42" s="3">
        <f t="shared" si="0"/>
        <v>15</v>
      </c>
      <c r="B42" s="54" t="s">
        <v>361</v>
      </c>
      <c r="C42" s="55">
        <v>43617</v>
      </c>
      <c r="D42" s="52">
        <v>10470109</v>
      </c>
      <c r="E42" s="52"/>
      <c r="F42" s="52"/>
      <c r="G42" s="5" t="s">
        <v>278</v>
      </c>
      <c r="H42" s="57">
        <v>1</v>
      </c>
      <c r="I42" s="58">
        <v>23412</v>
      </c>
      <c r="J42" s="56"/>
      <c r="K42" s="57">
        <v>1</v>
      </c>
      <c r="L42" s="58">
        <v>23412</v>
      </c>
      <c r="M42" s="52">
        <v>3511.8</v>
      </c>
      <c r="N42" s="58">
        <f>L42-M42</f>
        <v>19900.2</v>
      </c>
      <c r="O42" s="59">
        <v>10</v>
      </c>
      <c r="P42" s="5"/>
      <c r="Q42" s="2"/>
    </row>
    <row r="43" spans="1:17" ht="26.25">
      <c r="A43" s="3">
        <f t="shared" si="0"/>
        <v>16</v>
      </c>
      <c r="B43" s="54" t="s">
        <v>362</v>
      </c>
      <c r="C43" s="55">
        <v>43617</v>
      </c>
      <c r="D43" s="52">
        <v>10470110</v>
      </c>
      <c r="E43" s="52"/>
      <c r="F43" s="52"/>
      <c r="G43" s="5" t="s">
        <v>278</v>
      </c>
      <c r="H43" s="57">
        <v>1</v>
      </c>
      <c r="I43" s="58">
        <v>12608</v>
      </c>
      <c r="J43" s="56"/>
      <c r="K43" s="57">
        <v>1</v>
      </c>
      <c r="L43" s="58">
        <v>12608</v>
      </c>
      <c r="M43" s="52">
        <v>1891.2</v>
      </c>
      <c r="N43" s="58">
        <f>L43-M43</f>
        <v>10716.8</v>
      </c>
      <c r="O43" s="59">
        <v>10</v>
      </c>
      <c r="P43" s="5"/>
      <c r="Q43" s="2"/>
    </row>
    <row r="44" spans="1:17" ht="39">
      <c r="A44" s="3">
        <f t="shared" si="0"/>
        <v>17</v>
      </c>
      <c r="B44" s="54" t="s">
        <v>364</v>
      </c>
      <c r="C44" s="55">
        <v>43617</v>
      </c>
      <c r="D44" s="52">
        <v>10470111</v>
      </c>
      <c r="E44" s="52"/>
      <c r="F44" s="52"/>
      <c r="G44" s="5" t="s">
        <v>278</v>
      </c>
      <c r="H44" s="57">
        <v>1</v>
      </c>
      <c r="I44" s="58">
        <v>10676</v>
      </c>
      <c r="J44" s="56"/>
      <c r="K44" s="57">
        <v>1</v>
      </c>
      <c r="L44" s="58">
        <v>10676</v>
      </c>
      <c r="M44" s="52">
        <v>1601.4</v>
      </c>
      <c r="N44" s="58">
        <f>L44-M44</f>
        <v>9074.6</v>
      </c>
      <c r="O44" s="59">
        <v>10</v>
      </c>
      <c r="P44" s="5"/>
      <c r="Q44" s="2"/>
    </row>
    <row r="45" spans="1:17" ht="12.75">
      <c r="A45" s="100" t="s">
        <v>269</v>
      </c>
      <c r="B45" s="100"/>
      <c r="C45" s="100"/>
      <c r="D45" s="100"/>
      <c r="E45" s="100"/>
      <c r="F45" s="100"/>
      <c r="G45" s="101"/>
      <c r="H45" s="30">
        <f>SUM(H29:H44)</f>
        <v>17</v>
      </c>
      <c r="I45" s="10">
        <f>SUM(I29:I44)</f>
        <v>165989</v>
      </c>
      <c r="J45" s="30"/>
      <c r="K45" s="30">
        <f>SUM(K29:K44)</f>
        <v>17</v>
      </c>
      <c r="L45" s="10">
        <f>SUM(L29:L44)</f>
        <v>165989</v>
      </c>
      <c r="M45" s="10">
        <f>SUM(M29:M44)</f>
        <v>39424.65</v>
      </c>
      <c r="N45" s="10">
        <f>SUM(N29:N44)</f>
        <v>126564.35</v>
      </c>
      <c r="O45" s="28"/>
      <c r="P45" s="24"/>
      <c r="Q45" s="2"/>
    </row>
    <row r="46" spans="2:17" ht="12.75">
      <c r="B46" s="24"/>
      <c r="C46" s="24"/>
      <c r="D46" s="24"/>
      <c r="E46" s="24"/>
      <c r="F46" s="106"/>
      <c r="G46" s="106"/>
      <c r="H46" s="106"/>
      <c r="I46" s="106"/>
      <c r="J46" s="106"/>
      <c r="K46" s="106"/>
      <c r="L46" s="106"/>
      <c r="M46" s="74"/>
      <c r="N46" s="74"/>
      <c r="O46" s="28"/>
      <c r="P46" s="24"/>
      <c r="Q46" s="2"/>
    </row>
    <row r="47" spans="1:17" ht="12.75">
      <c r="A47" s="6"/>
      <c r="B47" s="25"/>
      <c r="C47" s="25"/>
      <c r="D47" s="6"/>
      <c r="E47" s="24"/>
      <c r="F47" s="6"/>
      <c r="G47" s="26"/>
      <c r="H47" s="28"/>
      <c r="I47" s="29"/>
      <c r="J47" s="27"/>
      <c r="K47" s="28"/>
      <c r="L47" s="29"/>
      <c r="M47" s="74"/>
      <c r="N47" s="74"/>
      <c r="O47" s="28"/>
      <c r="P47" s="24"/>
      <c r="Q47" s="2"/>
    </row>
    <row r="48" spans="1:17" ht="12.75">
      <c r="A48" s="53"/>
      <c r="B48" s="53"/>
      <c r="C48" s="53"/>
      <c r="D48" s="53"/>
      <c r="E48" s="53"/>
      <c r="F48" s="53"/>
      <c r="G48" s="53"/>
      <c r="H48" s="74"/>
      <c r="I48" s="74"/>
      <c r="J48" s="74"/>
      <c r="K48" s="74"/>
      <c r="L48" s="74"/>
      <c r="M48" s="74"/>
      <c r="N48" s="74"/>
      <c r="O48" s="28"/>
      <c r="P48" s="24"/>
      <c r="Q48" s="2"/>
    </row>
    <row r="49" spans="1:17" ht="12.75">
      <c r="A49" s="103" t="s">
        <v>12</v>
      </c>
      <c r="B49" s="103" t="s">
        <v>13</v>
      </c>
      <c r="C49" s="103" t="s">
        <v>14</v>
      </c>
      <c r="D49" s="103" t="s">
        <v>1</v>
      </c>
      <c r="E49" s="103"/>
      <c r="F49" s="103"/>
      <c r="G49" s="103" t="s">
        <v>2</v>
      </c>
      <c r="H49" s="103" t="s">
        <v>3</v>
      </c>
      <c r="I49" s="103"/>
      <c r="J49" s="103" t="s">
        <v>17</v>
      </c>
      <c r="K49" s="103" t="s">
        <v>18</v>
      </c>
      <c r="L49" s="103"/>
      <c r="M49" s="103"/>
      <c r="N49" s="103"/>
      <c r="O49" s="103"/>
      <c r="P49" s="103" t="s">
        <v>4</v>
      </c>
      <c r="Q49" s="2"/>
    </row>
    <row r="50" spans="1:17" ht="12.75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2"/>
    </row>
    <row r="51" spans="1:17" ht="12.75">
      <c r="A51" s="103"/>
      <c r="B51" s="103"/>
      <c r="C51" s="103"/>
      <c r="D51" s="99" t="s">
        <v>15</v>
      </c>
      <c r="E51" s="99" t="s">
        <v>5</v>
      </c>
      <c r="F51" s="99" t="s">
        <v>6</v>
      </c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2"/>
    </row>
    <row r="52" spans="1:17" ht="12.75">
      <c r="A52" s="103"/>
      <c r="B52" s="103"/>
      <c r="C52" s="103"/>
      <c r="D52" s="99"/>
      <c r="E52" s="99"/>
      <c r="F52" s="99"/>
      <c r="G52" s="103"/>
      <c r="H52" s="99" t="s">
        <v>7</v>
      </c>
      <c r="I52" s="99" t="s">
        <v>8</v>
      </c>
      <c r="J52" s="103"/>
      <c r="K52" s="99" t="s">
        <v>7</v>
      </c>
      <c r="L52" s="99" t="s">
        <v>9</v>
      </c>
      <c r="M52" s="99" t="s">
        <v>16</v>
      </c>
      <c r="N52" s="99" t="s">
        <v>10</v>
      </c>
      <c r="O52" s="99" t="s">
        <v>11</v>
      </c>
      <c r="P52" s="103"/>
      <c r="Q52" s="2"/>
    </row>
    <row r="53" spans="1:17" ht="48" customHeight="1">
      <c r="A53" s="103"/>
      <c r="B53" s="103"/>
      <c r="C53" s="103"/>
      <c r="D53" s="99"/>
      <c r="E53" s="99"/>
      <c r="F53" s="99"/>
      <c r="G53" s="103"/>
      <c r="H53" s="99"/>
      <c r="I53" s="99"/>
      <c r="J53" s="103"/>
      <c r="K53" s="99"/>
      <c r="L53" s="99"/>
      <c r="M53" s="99"/>
      <c r="N53" s="99"/>
      <c r="O53" s="99"/>
      <c r="P53" s="103"/>
      <c r="Q53" s="2"/>
    </row>
    <row r="54" spans="1:17" ht="12.75">
      <c r="A54" s="4">
        <v>1</v>
      </c>
      <c r="B54" s="4">
        <v>2</v>
      </c>
      <c r="C54" s="4">
        <v>3</v>
      </c>
      <c r="D54" s="4">
        <v>4</v>
      </c>
      <c r="E54" s="4">
        <v>5</v>
      </c>
      <c r="F54" s="4">
        <v>6</v>
      </c>
      <c r="G54" s="4">
        <v>7</v>
      </c>
      <c r="H54" s="4">
        <v>8</v>
      </c>
      <c r="I54" s="4">
        <v>9</v>
      </c>
      <c r="J54" s="4">
        <v>10</v>
      </c>
      <c r="K54" s="4">
        <v>11</v>
      </c>
      <c r="L54" s="4">
        <v>12</v>
      </c>
      <c r="M54" s="4">
        <v>13</v>
      </c>
      <c r="N54" s="4">
        <v>14</v>
      </c>
      <c r="O54" s="4">
        <v>15</v>
      </c>
      <c r="P54" s="4">
        <v>16</v>
      </c>
      <c r="Q54" s="2"/>
    </row>
    <row r="55" spans="1:17" ht="26.25">
      <c r="A55" s="70">
        <v>18</v>
      </c>
      <c r="B55" s="71" t="s">
        <v>389</v>
      </c>
      <c r="C55" s="5"/>
      <c r="D55" s="34">
        <v>10510024</v>
      </c>
      <c r="E55" s="5"/>
      <c r="F55" s="5"/>
      <c r="G55" s="5"/>
      <c r="H55" s="72">
        <v>1</v>
      </c>
      <c r="I55" s="73">
        <v>3400</v>
      </c>
      <c r="J55" s="5"/>
      <c r="K55" s="72">
        <v>1</v>
      </c>
      <c r="L55" s="73">
        <v>3400</v>
      </c>
      <c r="M55" s="9">
        <v>680</v>
      </c>
      <c r="N55" s="9">
        <v>2720</v>
      </c>
      <c r="O55" s="8"/>
      <c r="P55" s="4"/>
      <c r="Q55" s="2"/>
    </row>
    <row r="56" spans="1:17" ht="12.75">
      <c r="A56" s="100" t="s">
        <v>269</v>
      </c>
      <c r="B56" s="100"/>
      <c r="C56" s="100"/>
      <c r="D56" s="100"/>
      <c r="E56" s="100"/>
      <c r="F56" s="100"/>
      <c r="G56" s="101"/>
      <c r="H56" s="30">
        <v>1</v>
      </c>
      <c r="I56" s="10">
        <v>3400</v>
      </c>
      <c r="J56" s="27"/>
      <c r="K56" s="8">
        <v>1</v>
      </c>
      <c r="L56" s="10">
        <v>3400</v>
      </c>
      <c r="M56" s="9">
        <v>680</v>
      </c>
      <c r="N56" s="9">
        <v>2720</v>
      </c>
      <c r="O56" s="28"/>
      <c r="P56" s="24"/>
      <c r="Q56" s="2"/>
    </row>
    <row r="57" spans="2:17" ht="12.75">
      <c r="B57" s="24"/>
      <c r="C57" s="24"/>
      <c r="D57" s="24"/>
      <c r="E57" s="24"/>
      <c r="F57" s="106"/>
      <c r="G57" s="106"/>
      <c r="H57" s="106"/>
      <c r="I57" s="106"/>
      <c r="J57" s="106"/>
      <c r="K57" s="106"/>
      <c r="L57" s="106"/>
      <c r="M57" s="29"/>
      <c r="N57" s="29"/>
      <c r="O57" s="28"/>
      <c r="P57" s="24"/>
      <c r="Q57" s="2"/>
    </row>
    <row r="58" spans="2:17" ht="12.75">
      <c r="B58" s="25"/>
      <c r="C58" s="25"/>
      <c r="E58" s="24"/>
      <c r="G58" s="26"/>
      <c r="H58" s="28"/>
      <c r="I58" s="29"/>
      <c r="J58" s="27"/>
      <c r="K58" s="28"/>
      <c r="L58" s="29"/>
      <c r="M58" s="29"/>
      <c r="N58" s="29"/>
      <c r="O58" s="28"/>
      <c r="P58" s="24"/>
      <c r="Q58" s="2"/>
    </row>
    <row r="59" spans="1:16" ht="12.75">
      <c r="A59" s="103" t="s">
        <v>12</v>
      </c>
      <c r="B59" s="103" t="s">
        <v>13</v>
      </c>
      <c r="C59" s="103" t="s">
        <v>14</v>
      </c>
      <c r="D59" s="103" t="s">
        <v>1</v>
      </c>
      <c r="E59" s="103"/>
      <c r="F59" s="103"/>
      <c r="G59" s="103" t="s">
        <v>2</v>
      </c>
      <c r="H59" s="103" t="s">
        <v>3</v>
      </c>
      <c r="I59" s="103"/>
      <c r="J59" s="103" t="s">
        <v>17</v>
      </c>
      <c r="K59" s="103" t="s">
        <v>18</v>
      </c>
      <c r="L59" s="103"/>
      <c r="M59" s="103"/>
      <c r="N59" s="103"/>
      <c r="O59" s="103"/>
      <c r="P59" s="103" t="s">
        <v>4</v>
      </c>
    </row>
    <row r="60" spans="1:16" ht="12.75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</row>
    <row r="61" spans="1:16" ht="12" customHeight="1">
      <c r="A61" s="103"/>
      <c r="B61" s="103"/>
      <c r="C61" s="103"/>
      <c r="D61" s="99" t="s">
        <v>15</v>
      </c>
      <c r="E61" s="99" t="s">
        <v>5</v>
      </c>
      <c r="F61" s="99" t="s">
        <v>6</v>
      </c>
      <c r="G61" s="103"/>
      <c r="H61" s="103"/>
      <c r="I61" s="103"/>
      <c r="J61" s="103"/>
      <c r="K61" s="103"/>
      <c r="L61" s="103"/>
      <c r="M61" s="103"/>
      <c r="N61" s="103"/>
      <c r="O61" s="103"/>
      <c r="P61" s="103"/>
    </row>
    <row r="62" spans="1:16" ht="12.75">
      <c r="A62" s="103"/>
      <c r="B62" s="103"/>
      <c r="C62" s="103"/>
      <c r="D62" s="99"/>
      <c r="E62" s="99"/>
      <c r="F62" s="99"/>
      <c r="G62" s="103"/>
      <c r="H62" s="99" t="s">
        <v>7</v>
      </c>
      <c r="I62" s="99" t="s">
        <v>8</v>
      </c>
      <c r="J62" s="103"/>
      <c r="K62" s="99" t="s">
        <v>7</v>
      </c>
      <c r="L62" s="99" t="s">
        <v>9</v>
      </c>
      <c r="M62" s="99" t="s">
        <v>16</v>
      </c>
      <c r="N62" s="99" t="s">
        <v>10</v>
      </c>
      <c r="O62" s="99" t="s">
        <v>11</v>
      </c>
      <c r="P62" s="103"/>
    </row>
    <row r="63" spans="1:16" ht="47.25" customHeight="1">
      <c r="A63" s="103"/>
      <c r="B63" s="103"/>
      <c r="C63" s="103"/>
      <c r="D63" s="99"/>
      <c r="E63" s="99"/>
      <c r="F63" s="99"/>
      <c r="G63" s="103"/>
      <c r="H63" s="99"/>
      <c r="I63" s="99"/>
      <c r="J63" s="103"/>
      <c r="K63" s="99"/>
      <c r="L63" s="99"/>
      <c r="M63" s="99"/>
      <c r="N63" s="99"/>
      <c r="O63" s="99"/>
      <c r="P63" s="103"/>
    </row>
    <row r="64" spans="1:16" ht="12.75">
      <c r="A64" s="4">
        <v>1</v>
      </c>
      <c r="B64" s="4">
        <v>2</v>
      </c>
      <c r="C64" s="4">
        <v>3</v>
      </c>
      <c r="D64" s="4">
        <v>4</v>
      </c>
      <c r="E64" s="4">
        <v>5</v>
      </c>
      <c r="F64" s="4">
        <v>6</v>
      </c>
      <c r="G64" s="4">
        <v>7</v>
      </c>
      <c r="H64" s="4">
        <v>8</v>
      </c>
      <c r="I64" s="4">
        <v>9</v>
      </c>
      <c r="J64" s="4">
        <v>10</v>
      </c>
      <c r="K64" s="4">
        <v>11</v>
      </c>
      <c r="L64" s="4">
        <v>12</v>
      </c>
      <c r="M64" s="4">
        <v>13</v>
      </c>
      <c r="N64" s="4">
        <v>14</v>
      </c>
      <c r="O64" s="4">
        <v>15</v>
      </c>
      <c r="P64" s="4">
        <v>16</v>
      </c>
    </row>
    <row r="65" spans="1:16" ht="12" customHeight="1">
      <c r="A65" s="3">
        <v>19</v>
      </c>
      <c r="B65" s="33" t="s">
        <v>286</v>
      </c>
      <c r="C65" s="32"/>
      <c r="D65" s="40">
        <v>1130347</v>
      </c>
      <c r="E65" s="5"/>
      <c r="F65" s="5"/>
      <c r="G65" s="5" t="s">
        <v>277</v>
      </c>
      <c r="H65" s="42">
        <v>2</v>
      </c>
      <c r="I65" s="43">
        <v>220</v>
      </c>
      <c r="J65" s="5"/>
      <c r="K65" s="42">
        <v>2</v>
      </c>
      <c r="L65" s="43">
        <v>220</v>
      </c>
      <c r="M65" s="9">
        <f>L65/2</f>
        <v>110</v>
      </c>
      <c r="N65" s="9">
        <f>L65/2</f>
        <v>110</v>
      </c>
      <c r="O65" s="7"/>
      <c r="P65" s="5"/>
    </row>
    <row r="66" spans="1:16" ht="12.75">
      <c r="A66" s="3">
        <f>A65+1</f>
        <v>20</v>
      </c>
      <c r="B66" s="33" t="s">
        <v>287</v>
      </c>
      <c r="C66" s="32"/>
      <c r="D66" s="40">
        <v>1130351</v>
      </c>
      <c r="E66" s="5"/>
      <c r="F66" s="5"/>
      <c r="G66" s="5" t="s">
        <v>277</v>
      </c>
      <c r="H66" s="42">
        <v>2</v>
      </c>
      <c r="I66" s="43">
        <v>80</v>
      </c>
      <c r="J66" s="5"/>
      <c r="K66" s="42">
        <v>2</v>
      </c>
      <c r="L66" s="43">
        <v>80</v>
      </c>
      <c r="M66" s="9">
        <f aca="true" t="shared" si="1" ref="M66:M99">L66/2</f>
        <v>40</v>
      </c>
      <c r="N66" s="9">
        <f aca="true" t="shared" si="2" ref="N66:N99">L66/2</f>
        <v>40</v>
      </c>
      <c r="O66" s="7"/>
      <c r="P66" s="5"/>
    </row>
    <row r="67" spans="1:16" ht="12" customHeight="1">
      <c r="A67" s="3">
        <f aca="true" t="shared" si="3" ref="A67:A130">A66+1</f>
        <v>21</v>
      </c>
      <c r="B67" s="33" t="s">
        <v>288</v>
      </c>
      <c r="C67" s="32"/>
      <c r="D67" s="40">
        <v>1130352</v>
      </c>
      <c r="E67" s="5"/>
      <c r="F67" s="5"/>
      <c r="G67" s="5" t="s">
        <v>277</v>
      </c>
      <c r="H67" s="42">
        <v>3</v>
      </c>
      <c r="I67" s="43">
        <v>60</v>
      </c>
      <c r="J67" s="5"/>
      <c r="K67" s="42">
        <v>3</v>
      </c>
      <c r="L67" s="43">
        <v>60</v>
      </c>
      <c r="M67" s="9">
        <f t="shared" si="1"/>
        <v>30</v>
      </c>
      <c r="N67" s="9">
        <f t="shared" si="2"/>
        <v>30</v>
      </c>
      <c r="O67" s="7"/>
      <c r="P67" s="5"/>
    </row>
    <row r="68" spans="1:16" ht="12.75">
      <c r="A68" s="3">
        <f t="shared" si="3"/>
        <v>22</v>
      </c>
      <c r="B68" s="42" t="s">
        <v>289</v>
      </c>
      <c r="C68" s="32"/>
      <c r="D68" s="40">
        <v>1130353</v>
      </c>
      <c r="E68" s="5"/>
      <c r="F68" s="5"/>
      <c r="G68" s="5" t="s">
        <v>277</v>
      </c>
      <c r="H68" s="42">
        <v>1</v>
      </c>
      <c r="I68" s="43">
        <v>100</v>
      </c>
      <c r="J68" s="5"/>
      <c r="K68" s="42">
        <v>1</v>
      </c>
      <c r="L68" s="43">
        <v>100</v>
      </c>
      <c r="M68" s="9">
        <f t="shared" si="1"/>
        <v>50</v>
      </c>
      <c r="N68" s="9">
        <f t="shared" si="2"/>
        <v>50</v>
      </c>
      <c r="O68" s="7"/>
      <c r="P68" s="5"/>
    </row>
    <row r="69" spans="1:16" ht="12.75">
      <c r="A69" s="3">
        <f t="shared" si="3"/>
        <v>23</v>
      </c>
      <c r="B69" s="33" t="s">
        <v>289</v>
      </c>
      <c r="C69" s="32"/>
      <c r="D69" s="40">
        <v>1130354</v>
      </c>
      <c r="E69" s="5"/>
      <c r="F69" s="5"/>
      <c r="G69" s="5" t="s">
        <v>277</v>
      </c>
      <c r="H69" s="42">
        <v>1</v>
      </c>
      <c r="I69" s="43">
        <v>150</v>
      </c>
      <c r="J69" s="5"/>
      <c r="K69" s="42">
        <v>1</v>
      </c>
      <c r="L69" s="43">
        <v>150</v>
      </c>
      <c r="M69" s="9">
        <f t="shared" si="1"/>
        <v>75</v>
      </c>
      <c r="N69" s="9">
        <f t="shared" si="2"/>
        <v>75</v>
      </c>
      <c r="O69" s="7"/>
      <c r="P69" s="5"/>
    </row>
    <row r="70" spans="1:16" ht="12.75">
      <c r="A70" s="3">
        <f t="shared" si="3"/>
        <v>24</v>
      </c>
      <c r="B70" s="42" t="s">
        <v>290</v>
      </c>
      <c r="C70" s="32"/>
      <c r="D70" s="40">
        <v>1130356</v>
      </c>
      <c r="E70" s="5"/>
      <c r="F70" s="5"/>
      <c r="G70" s="5" t="s">
        <v>277</v>
      </c>
      <c r="H70" s="42">
        <v>1</v>
      </c>
      <c r="I70" s="43">
        <v>140</v>
      </c>
      <c r="J70" s="5"/>
      <c r="K70" s="42">
        <v>1</v>
      </c>
      <c r="L70" s="43">
        <v>140</v>
      </c>
      <c r="M70" s="9">
        <f t="shared" si="1"/>
        <v>70</v>
      </c>
      <c r="N70" s="9">
        <f t="shared" si="2"/>
        <v>70</v>
      </c>
      <c r="O70" s="7"/>
      <c r="P70" s="5"/>
    </row>
    <row r="71" spans="1:16" ht="12.75">
      <c r="A71" s="3">
        <f t="shared" si="3"/>
        <v>25</v>
      </c>
      <c r="B71" s="42" t="s">
        <v>291</v>
      </c>
      <c r="C71" s="32"/>
      <c r="D71" s="40">
        <v>1130490</v>
      </c>
      <c r="E71" s="5"/>
      <c r="F71" s="5"/>
      <c r="G71" s="5" t="s">
        <v>277</v>
      </c>
      <c r="H71" s="42">
        <v>1</v>
      </c>
      <c r="I71" s="43">
        <v>333.2</v>
      </c>
      <c r="J71" s="5"/>
      <c r="K71" s="42">
        <v>1</v>
      </c>
      <c r="L71" s="43">
        <v>333.2</v>
      </c>
      <c r="M71" s="9">
        <f t="shared" si="1"/>
        <v>166.6</v>
      </c>
      <c r="N71" s="9">
        <f t="shared" si="2"/>
        <v>166.6</v>
      </c>
      <c r="O71" s="7"/>
      <c r="P71" s="5"/>
    </row>
    <row r="72" spans="1:16" ht="12.75">
      <c r="A72" s="3">
        <f t="shared" si="3"/>
        <v>26</v>
      </c>
      <c r="B72" s="42" t="s">
        <v>292</v>
      </c>
      <c r="C72" s="32"/>
      <c r="D72" s="40">
        <v>1130357</v>
      </c>
      <c r="E72" s="5"/>
      <c r="F72" s="5"/>
      <c r="G72" s="5" t="s">
        <v>277</v>
      </c>
      <c r="H72" s="42">
        <v>6</v>
      </c>
      <c r="I72" s="43">
        <v>180</v>
      </c>
      <c r="J72" s="5"/>
      <c r="K72" s="42">
        <v>6</v>
      </c>
      <c r="L72" s="43">
        <v>180</v>
      </c>
      <c r="M72" s="9">
        <f t="shared" si="1"/>
        <v>90</v>
      </c>
      <c r="N72" s="9">
        <f t="shared" si="2"/>
        <v>90</v>
      </c>
      <c r="O72" s="7"/>
      <c r="P72" s="5"/>
    </row>
    <row r="73" spans="1:16" ht="12.75">
      <c r="A73" s="3">
        <f t="shared" si="3"/>
        <v>27</v>
      </c>
      <c r="B73" s="42" t="s">
        <v>293</v>
      </c>
      <c r="C73" s="32"/>
      <c r="D73" s="40">
        <v>1130363</v>
      </c>
      <c r="E73" s="5"/>
      <c r="F73" s="5"/>
      <c r="G73" s="5" t="s">
        <v>277</v>
      </c>
      <c r="H73" s="42">
        <v>1</v>
      </c>
      <c r="I73" s="43">
        <v>40</v>
      </c>
      <c r="J73" s="5"/>
      <c r="K73" s="42">
        <v>1</v>
      </c>
      <c r="L73" s="43">
        <v>40</v>
      </c>
      <c r="M73" s="9">
        <f t="shared" si="1"/>
        <v>20</v>
      </c>
      <c r="N73" s="9">
        <f t="shared" si="2"/>
        <v>20</v>
      </c>
      <c r="O73" s="7"/>
      <c r="P73" s="5"/>
    </row>
    <row r="74" spans="1:16" ht="12.75">
      <c r="A74" s="3">
        <f t="shared" si="3"/>
        <v>28</v>
      </c>
      <c r="B74" s="33" t="s">
        <v>294</v>
      </c>
      <c r="C74" s="32"/>
      <c r="D74" s="40">
        <v>1130365</v>
      </c>
      <c r="E74" s="5"/>
      <c r="F74" s="5"/>
      <c r="G74" s="5" t="s">
        <v>277</v>
      </c>
      <c r="H74" s="42">
        <v>1</v>
      </c>
      <c r="I74" s="43">
        <v>38</v>
      </c>
      <c r="J74" s="5"/>
      <c r="K74" s="42">
        <v>1</v>
      </c>
      <c r="L74" s="43">
        <v>38</v>
      </c>
      <c r="M74" s="9">
        <f t="shared" si="1"/>
        <v>19</v>
      </c>
      <c r="N74" s="9">
        <f t="shared" si="2"/>
        <v>19</v>
      </c>
      <c r="O74" s="7"/>
      <c r="P74" s="5"/>
    </row>
    <row r="75" spans="1:16" ht="12.75" customHeight="1">
      <c r="A75" s="3">
        <f t="shared" si="3"/>
        <v>29</v>
      </c>
      <c r="B75" s="33" t="s">
        <v>295</v>
      </c>
      <c r="C75" s="32"/>
      <c r="D75" s="40">
        <v>1130366</v>
      </c>
      <c r="E75" s="5"/>
      <c r="F75" s="5"/>
      <c r="G75" s="5" t="s">
        <v>277</v>
      </c>
      <c r="H75" s="42">
        <v>2</v>
      </c>
      <c r="I75" s="43">
        <v>20</v>
      </c>
      <c r="J75" s="5"/>
      <c r="K75" s="42">
        <v>2</v>
      </c>
      <c r="L75" s="43">
        <v>20</v>
      </c>
      <c r="M75" s="9">
        <f t="shared" si="1"/>
        <v>10</v>
      </c>
      <c r="N75" s="9">
        <f t="shared" si="2"/>
        <v>10</v>
      </c>
      <c r="O75" s="7"/>
      <c r="P75" s="5"/>
    </row>
    <row r="76" spans="1:16" ht="12.75">
      <c r="A76" s="3">
        <f t="shared" si="3"/>
        <v>30</v>
      </c>
      <c r="B76" s="33" t="s">
        <v>296</v>
      </c>
      <c r="C76" s="32"/>
      <c r="D76" s="40">
        <v>1130367</v>
      </c>
      <c r="E76" s="5"/>
      <c r="F76" s="5"/>
      <c r="G76" s="5" t="s">
        <v>277</v>
      </c>
      <c r="H76" s="42">
        <v>1</v>
      </c>
      <c r="I76" s="43">
        <v>10</v>
      </c>
      <c r="J76" s="5"/>
      <c r="K76" s="42">
        <v>1</v>
      </c>
      <c r="L76" s="43">
        <v>10</v>
      </c>
      <c r="M76" s="9">
        <f t="shared" si="1"/>
        <v>5</v>
      </c>
      <c r="N76" s="9">
        <f t="shared" si="2"/>
        <v>5</v>
      </c>
      <c r="O76" s="7"/>
      <c r="P76" s="5"/>
    </row>
    <row r="77" spans="1:16" ht="12.75" customHeight="1">
      <c r="A77" s="3">
        <f t="shared" si="3"/>
        <v>31</v>
      </c>
      <c r="B77" s="33" t="s">
        <v>297</v>
      </c>
      <c r="C77" s="32"/>
      <c r="D77" s="40">
        <v>1130368</v>
      </c>
      <c r="E77" s="5"/>
      <c r="F77" s="5"/>
      <c r="G77" s="5" t="s">
        <v>277</v>
      </c>
      <c r="H77" s="42">
        <v>1</v>
      </c>
      <c r="I77" s="43">
        <v>10</v>
      </c>
      <c r="J77" s="5"/>
      <c r="K77" s="42">
        <v>1</v>
      </c>
      <c r="L77" s="43">
        <v>10</v>
      </c>
      <c r="M77" s="9">
        <f t="shared" si="1"/>
        <v>5</v>
      </c>
      <c r="N77" s="9">
        <f t="shared" si="2"/>
        <v>5</v>
      </c>
      <c r="O77" s="7"/>
      <c r="P77" s="5"/>
    </row>
    <row r="78" spans="1:16" ht="12.75" customHeight="1">
      <c r="A78" s="3">
        <f t="shared" si="3"/>
        <v>32</v>
      </c>
      <c r="B78" s="33" t="s">
        <v>298</v>
      </c>
      <c r="C78" s="32"/>
      <c r="D78" s="40">
        <v>1130373</v>
      </c>
      <c r="E78" s="5"/>
      <c r="F78" s="5"/>
      <c r="G78" s="5" t="s">
        <v>277</v>
      </c>
      <c r="H78" s="42">
        <v>4</v>
      </c>
      <c r="I78" s="43">
        <v>440</v>
      </c>
      <c r="J78" s="5"/>
      <c r="K78" s="42">
        <v>4</v>
      </c>
      <c r="L78" s="43">
        <v>440</v>
      </c>
      <c r="M78" s="9">
        <f t="shared" si="1"/>
        <v>220</v>
      </c>
      <c r="N78" s="9">
        <f t="shared" si="2"/>
        <v>220</v>
      </c>
      <c r="O78" s="7"/>
      <c r="P78" s="5"/>
    </row>
    <row r="79" spans="1:16" ht="12.75" customHeight="1">
      <c r="A79" s="3">
        <f t="shared" si="3"/>
        <v>33</v>
      </c>
      <c r="B79" s="33" t="s">
        <v>299</v>
      </c>
      <c r="C79" s="32"/>
      <c r="D79" s="40">
        <v>1130375</v>
      </c>
      <c r="E79" s="5"/>
      <c r="F79" s="5"/>
      <c r="G79" s="5" t="s">
        <v>277</v>
      </c>
      <c r="H79" s="42">
        <v>1</v>
      </c>
      <c r="I79" s="43">
        <v>241.67</v>
      </c>
      <c r="J79" s="5"/>
      <c r="K79" s="42">
        <v>1</v>
      </c>
      <c r="L79" s="43">
        <v>241.67</v>
      </c>
      <c r="M79" s="9">
        <f t="shared" si="1"/>
        <v>120.835</v>
      </c>
      <c r="N79" s="9">
        <f t="shared" si="2"/>
        <v>120.835</v>
      </c>
      <c r="O79" s="7"/>
      <c r="P79" s="5"/>
    </row>
    <row r="80" spans="1:16" ht="12.75" customHeight="1" hidden="1">
      <c r="A80" s="3">
        <f t="shared" si="3"/>
        <v>34</v>
      </c>
      <c r="B80" s="33" t="s">
        <v>300</v>
      </c>
      <c r="C80" s="32"/>
      <c r="D80" s="40">
        <v>1130428</v>
      </c>
      <c r="E80" s="5"/>
      <c r="F80" s="5"/>
      <c r="G80" s="5" t="s">
        <v>277</v>
      </c>
      <c r="H80" s="42">
        <v>1</v>
      </c>
      <c r="I80" s="43">
        <v>186</v>
      </c>
      <c r="J80" s="5"/>
      <c r="K80" s="42">
        <v>1</v>
      </c>
      <c r="L80" s="43">
        <v>186</v>
      </c>
      <c r="M80" s="9">
        <f t="shared" si="1"/>
        <v>93</v>
      </c>
      <c r="N80" s="9">
        <f t="shared" si="2"/>
        <v>93</v>
      </c>
      <c r="O80" s="7"/>
      <c r="P80" s="5"/>
    </row>
    <row r="81" spans="1:16" ht="12.75" customHeight="1" hidden="1">
      <c r="A81" s="3">
        <f t="shared" si="3"/>
        <v>35</v>
      </c>
      <c r="B81" s="33" t="s">
        <v>301</v>
      </c>
      <c r="C81" s="32"/>
      <c r="D81" s="40">
        <v>1130429</v>
      </c>
      <c r="E81" s="5"/>
      <c r="F81" s="5"/>
      <c r="G81" s="5" t="s">
        <v>277</v>
      </c>
      <c r="H81" s="42">
        <v>1</v>
      </c>
      <c r="I81" s="43">
        <v>13</v>
      </c>
      <c r="J81" s="5"/>
      <c r="K81" s="42">
        <v>1</v>
      </c>
      <c r="L81" s="43">
        <v>13</v>
      </c>
      <c r="M81" s="9">
        <f t="shared" si="1"/>
        <v>6.5</v>
      </c>
      <c r="N81" s="9">
        <f t="shared" si="2"/>
        <v>6.5</v>
      </c>
      <c r="O81" s="7"/>
      <c r="P81" s="5"/>
    </row>
    <row r="82" spans="1:16" ht="12.75" customHeight="1" hidden="1">
      <c r="A82" s="3">
        <f t="shared" si="3"/>
        <v>36</v>
      </c>
      <c r="B82" s="33" t="s">
        <v>302</v>
      </c>
      <c r="C82" s="32"/>
      <c r="D82" s="40">
        <v>1130505</v>
      </c>
      <c r="E82" s="5"/>
      <c r="F82" s="5"/>
      <c r="G82" s="5" t="s">
        <v>277</v>
      </c>
      <c r="H82" s="42">
        <v>1</v>
      </c>
      <c r="I82" s="43">
        <v>50</v>
      </c>
      <c r="J82" s="5"/>
      <c r="K82" s="42">
        <v>1</v>
      </c>
      <c r="L82" s="43">
        <v>50</v>
      </c>
      <c r="M82" s="9">
        <f t="shared" si="1"/>
        <v>25</v>
      </c>
      <c r="N82" s="9">
        <f t="shared" si="2"/>
        <v>25</v>
      </c>
      <c r="O82" s="7"/>
      <c r="P82" s="5"/>
    </row>
    <row r="83" spans="1:16" ht="12.75" customHeight="1" hidden="1">
      <c r="A83" s="3">
        <f t="shared" si="3"/>
        <v>37</v>
      </c>
      <c r="B83" s="33" t="s">
        <v>303</v>
      </c>
      <c r="C83" s="32"/>
      <c r="D83" s="40">
        <v>1130507</v>
      </c>
      <c r="E83" s="5"/>
      <c r="F83" s="5"/>
      <c r="G83" s="5" t="s">
        <v>277</v>
      </c>
      <c r="H83" s="42">
        <v>1</v>
      </c>
      <c r="I83" s="43">
        <v>25</v>
      </c>
      <c r="J83" s="5"/>
      <c r="K83" s="42">
        <v>1</v>
      </c>
      <c r="L83" s="43">
        <v>25</v>
      </c>
      <c r="M83" s="9">
        <f t="shared" si="1"/>
        <v>12.5</v>
      </c>
      <c r="N83" s="9">
        <f t="shared" si="2"/>
        <v>12.5</v>
      </c>
      <c r="O83" s="7"/>
      <c r="P83" s="5"/>
    </row>
    <row r="84" spans="1:16" ht="12.75" customHeight="1" hidden="1">
      <c r="A84" s="3">
        <f t="shared" si="3"/>
        <v>38</v>
      </c>
      <c r="B84" s="33" t="s">
        <v>304</v>
      </c>
      <c r="C84" s="32"/>
      <c r="D84" s="40">
        <v>1130508</v>
      </c>
      <c r="E84" s="5"/>
      <c r="F84" s="5"/>
      <c r="G84" s="5" t="s">
        <v>277</v>
      </c>
      <c r="H84" s="42">
        <v>1</v>
      </c>
      <c r="I84" s="43">
        <v>96</v>
      </c>
      <c r="J84" s="5"/>
      <c r="K84" s="42">
        <v>1</v>
      </c>
      <c r="L84" s="43">
        <v>96</v>
      </c>
      <c r="M84" s="9">
        <f t="shared" si="1"/>
        <v>48</v>
      </c>
      <c r="N84" s="9">
        <f t="shared" si="2"/>
        <v>48</v>
      </c>
      <c r="O84" s="7"/>
      <c r="P84" s="5"/>
    </row>
    <row r="85" spans="1:16" ht="12.75" customHeight="1" hidden="1">
      <c r="A85" s="3">
        <f t="shared" si="3"/>
        <v>39</v>
      </c>
      <c r="B85" s="33" t="s">
        <v>305</v>
      </c>
      <c r="C85" s="32"/>
      <c r="D85" s="40">
        <v>1130440</v>
      </c>
      <c r="E85" s="5"/>
      <c r="F85" s="5"/>
      <c r="G85" s="5" t="s">
        <v>277</v>
      </c>
      <c r="H85" s="42">
        <v>2</v>
      </c>
      <c r="I85" s="43">
        <v>36</v>
      </c>
      <c r="J85" s="5"/>
      <c r="K85" s="42">
        <v>2</v>
      </c>
      <c r="L85" s="43">
        <v>36</v>
      </c>
      <c r="M85" s="9">
        <f>L85/2</f>
        <v>18</v>
      </c>
      <c r="N85" s="9">
        <f t="shared" si="2"/>
        <v>18</v>
      </c>
      <c r="O85" s="7"/>
      <c r="P85" s="5"/>
    </row>
    <row r="86" spans="1:16" ht="12.75" customHeight="1" hidden="1">
      <c r="A86" s="3">
        <f t="shared" si="3"/>
        <v>40</v>
      </c>
      <c r="B86" s="33" t="s">
        <v>306</v>
      </c>
      <c r="C86" s="32"/>
      <c r="D86" s="40">
        <v>1130441</v>
      </c>
      <c r="E86" s="5"/>
      <c r="F86" s="5"/>
      <c r="G86" s="5" t="s">
        <v>277</v>
      </c>
      <c r="H86" s="42">
        <v>2</v>
      </c>
      <c r="I86" s="43">
        <v>24</v>
      </c>
      <c r="J86" s="5"/>
      <c r="K86" s="42">
        <v>2</v>
      </c>
      <c r="L86" s="43">
        <v>24</v>
      </c>
      <c r="M86" s="9">
        <f t="shared" si="1"/>
        <v>12</v>
      </c>
      <c r="N86" s="9">
        <f t="shared" si="2"/>
        <v>12</v>
      </c>
      <c r="O86" s="7"/>
      <c r="P86" s="5"/>
    </row>
    <row r="87" spans="1:16" ht="12.75" customHeight="1" hidden="1">
      <c r="A87" s="3">
        <f t="shared" si="3"/>
        <v>41</v>
      </c>
      <c r="B87" s="33" t="s">
        <v>307</v>
      </c>
      <c r="C87" s="32"/>
      <c r="D87" s="40">
        <v>1130476</v>
      </c>
      <c r="E87" s="5"/>
      <c r="F87" s="5"/>
      <c r="G87" s="5" t="s">
        <v>277</v>
      </c>
      <c r="H87" s="42">
        <v>1</v>
      </c>
      <c r="I87" s="43">
        <v>16</v>
      </c>
      <c r="J87" s="5"/>
      <c r="K87" s="42">
        <v>1</v>
      </c>
      <c r="L87" s="43">
        <v>16</v>
      </c>
      <c r="M87" s="9">
        <f t="shared" si="1"/>
        <v>8</v>
      </c>
      <c r="N87" s="9">
        <f t="shared" si="2"/>
        <v>8</v>
      </c>
      <c r="O87" s="7"/>
      <c r="P87" s="5"/>
    </row>
    <row r="88" spans="1:16" ht="12.75" customHeight="1" hidden="1">
      <c r="A88" s="3">
        <f t="shared" si="3"/>
        <v>42</v>
      </c>
      <c r="B88" s="33" t="s">
        <v>308</v>
      </c>
      <c r="C88" s="32"/>
      <c r="D88" s="40">
        <v>1130477</v>
      </c>
      <c r="E88" s="5"/>
      <c r="F88" s="5"/>
      <c r="G88" s="5" t="s">
        <v>277</v>
      </c>
      <c r="H88" s="42">
        <v>1</v>
      </c>
      <c r="I88" s="43">
        <v>75</v>
      </c>
      <c r="J88" s="5"/>
      <c r="K88" s="42">
        <v>1</v>
      </c>
      <c r="L88" s="43">
        <v>75</v>
      </c>
      <c r="M88" s="9">
        <f t="shared" si="1"/>
        <v>37.5</v>
      </c>
      <c r="N88" s="9">
        <f t="shared" si="2"/>
        <v>37.5</v>
      </c>
      <c r="O88" s="7"/>
      <c r="P88" s="5"/>
    </row>
    <row r="89" spans="1:16" ht="12.75" customHeight="1" hidden="1">
      <c r="A89" s="3">
        <f t="shared" si="3"/>
        <v>43</v>
      </c>
      <c r="B89" s="33" t="s">
        <v>309</v>
      </c>
      <c r="C89" s="32"/>
      <c r="D89" s="40">
        <v>1130478</v>
      </c>
      <c r="E89" s="5"/>
      <c r="F89" s="5"/>
      <c r="G89" s="5" t="s">
        <v>277</v>
      </c>
      <c r="H89" s="42">
        <v>1</v>
      </c>
      <c r="I89" s="43">
        <v>860</v>
      </c>
      <c r="J89" s="5"/>
      <c r="K89" s="42">
        <v>1</v>
      </c>
      <c r="L89" s="43">
        <v>860</v>
      </c>
      <c r="M89" s="9">
        <f t="shared" si="1"/>
        <v>430</v>
      </c>
      <c r="N89" s="9">
        <f t="shared" si="2"/>
        <v>430</v>
      </c>
      <c r="O89" s="7"/>
      <c r="P89" s="5"/>
    </row>
    <row r="90" spans="1:16" ht="12.75" customHeight="1" hidden="1">
      <c r="A90" s="3">
        <f t="shared" si="3"/>
        <v>44</v>
      </c>
      <c r="B90" s="33" t="s">
        <v>300</v>
      </c>
      <c r="C90" s="32"/>
      <c r="D90" s="40">
        <v>1130619</v>
      </c>
      <c r="E90" s="5"/>
      <c r="F90" s="5"/>
      <c r="G90" s="5" t="s">
        <v>277</v>
      </c>
      <c r="H90" s="42">
        <v>1</v>
      </c>
      <c r="I90" s="43">
        <v>218</v>
      </c>
      <c r="J90" s="5"/>
      <c r="K90" s="42">
        <v>1</v>
      </c>
      <c r="L90" s="43">
        <v>218</v>
      </c>
      <c r="M90" s="9">
        <f t="shared" si="1"/>
        <v>109</v>
      </c>
      <c r="N90" s="9">
        <f>L90/2</f>
        <v>109</v>
      </c>
      <c r="O90" s="7"/>
      <c r="P90" s="5"/>
    </row>
    <row r="91" spans="1:16" ht="12.75" customHeight="1" hidden="1">
      <c r="A91" s="3">
        <f t="shared" si="3"/>
        <v>45</v>
      </c>
      <c r="B91" s="33" t="s">
        <v>310</v>
      </c>
      <c r="C91" s="32"/>
      <c r="D91" s="40">
        <v>1130674</v>
      </c>
      <c r="E91" s="5"/>
      <c r="F91" s="5"/>
      <c r="G91" s="5" t="s">
        <v>277</v>
      </c>
      <c r="H91" s="42">
        <v>1</v>
      </c>
      <c r="I91" s="43">
        <v>20</v>
      </c>
      <c r="J91" s="5"/>
      <c r="K91" s="42">
        <v>1</v>
      </c>
      <c r="L91" s="43">
        <v>20</v>
      </c>
      <c r="M91" s="9">
        <f t="shared" si="1"/>
        <v>10</v>
      </c>
      <c r="N91" s="9">
        <f t="shared" si="2"/>
        <v>10</v>
      </c>
      <c r="O91" s="7"/>
      <c r="P91" s="5"/>
    </row>
    <row r="92" spans="1:16" ht="12.75" customHeight="1" hidden="1">
      <c r="A92" s="3">
        <f t="shared" si="3"/>
        <v>46</v>
      </c>
      <c r="B92" s="33" t="s">
        <v>311</v>
      </c>
      <c r="C92" s="32"/>
      <c r="D92" s="40">
        <v>1130675</v>
      </c>
      <c r="E92" s="5"/>
      <c r="F92" s="5"/>
      <c r="G92" s="5" t="s">
        <v>277</v>
      </c>
      <c r="H92" s="42">
        <v>1</v>
      </c>
      <c r="I92" s="43">
        <v>28</v>
      </c>
      <c r="J92" s="5"/>
      <c r="K92" s="42">
        <v>1</v>
      </c>
      <c r="L92" s="43">
        <v>28</v>
      </c>
      <c r="M92" s="9">
        <f t="shared" si="1"/>
        <v>14</v>
      </c>
      <c r="N92" s="9">
        <f t="shared" si="2"/>
        <v>14</v>
      </c>
      <c r="O92" s="7"/>
      <c r="P92" s="5"/>
    </row>
    <row r="93" spans="1:16" ht="12.75" customHeight="1" hidden="1">
      <c r="A93" s="3">
        <f t="shared" si="3"/>
        <v>47</v>
      </c>
      <c r="B93" s="33" t="s">
        <v>312</v>
      </c>
      <c r="C93" s="32"/>
      <c r="D93" s="40">
        <v>1130677</v>
      </c>
      <c r="E93" s="5"/>
      <c r="F93" s="5"/>
      <c r="G93" s="5" t="s">
        <v>277</v>
      </c>
      <c r="H93" s="42">
        <v>1</v>
      </c>
      <c r="I93" s="43">
        <v>300</v>
      </c>
      <c r="J93" s="5"/>
      <c r="K93" s="42">
        <v>1</v>
      </c>
      <c r="L93" s="43">
        <v>300</v>
      </c>
      <c r="M93" s="9">
        <f t="shared" si="1"/>
        <v>150</v>
      </c>
      <c r="N93" s="9">
        <f t="shared" si="2"/>
        <v>150</v>
      </c>
      <c r="O93" s="7"/>
      <c r="P93" s="5"/>
    </row>
    <row r="94" spans="1:16" ht="12.75" customHeight="1" hidden="1">
      <c r="A94" s="3">
        <f t="shared" si="3"/>
        <v>48</v>
      </c>
      <c r="B94" s="33" t="s">
        <v>313</v>
      </c>
      <c r="C94" s="32"/>
      <c r="D94" s="40">
        <v>1130678</v>
      </c>
      <c r="E94" s="5"/>
      <c r="F94" s="5"/>
      <c r="G94" s="5" t="s">
        <v>277</v>
      </c>
      <c r="H94" s="42">
        <v>1</v>
      </c>
      <c r="I94" s="43">
        <v>660</v>
      </c>
      <c r="J94" s="5"/>
      <c r="K94" s="42">
        <v>1</v>
      </c>
      <c r="L94" s="43">
        <v>660</v>
      </c>
      <c r="M94" s="9">
        <f t="shared" si="1"/>
        <v>330</v>
      </c>
      <c r="N94" s="9">
        <f t="shared" si="2"/>
        <v>330</v>
      </c>
      <c r="O94" s="7"/>
      <c r="P94" s="5"/>
    </row>
    <row r="95" spans="1:16" ht="12.75" customHeight="1" hidden="1">
      <c r="A95" s="3">
        <f t="shared" si="3"/>
        <v>49</v>
      </c>
      <c r="B95" s="33" t="s">
        <v>314</v>
      </c>
      <c r="C95" s="32"/>
      <c r="D95" s="40">
        <v>1130679</v>
      </c>
      <c r="E95" s="5"/>
      <c r="F95" s="5"/>
      <c r="G95" s="5" t="s">
        <v>277</v>
      </c>
      <c r="H95" s="42">
        <v>8</v>
      </c>
      <c r="I95" s="43">
        <v>1120</v>
      </c>
      <c r="J95" s="5"/>
      <c r="K95" s="42">
        <v>8</v>
      </c>
      <c r="L95" s="43">
        <v>1120</v>
      </c>
      <c r="M95" s="9">
        <f t="shared" si="1"/>
        <v>560</v>
      </c>
      <c r="N95" s="9">
        <f t="shared" si="2"/>
        <v>560</v>
      </c>
      <c r="O95" s="7"/>
      <c r="P95" s="5"/>
    </row>
    <row r="96" spans="1:16" ht="12.75" customHeight="1" hidden="1">
      <c r="A96" s="3">
        <f t="shared" si="3"/>
        <v>50</v>
      </c>
      <c r="B96" s="33" t="s">
        <v>315</v>
      </c>
      <c r="C96" s="32"/>
      <c r="D96" s="40">
        <v>1130680</v>
      </c>
      <c r="E96" s="5"/>
      <c r="F96" s="5"/>
      <c r="G96" s="5" t="s">
        <v>277</v>
      </c>
      <c r="H96" s="42">
        <v>1</v>
      </c>
      <c r="I96" s="43">
        <v>450</v>
      </c>
      <c r="J96" s="5"/>
      <c r="K96" s="42">
        <v>1</v>
      </c>
      <c r="L96" s="43">
        <v>450</v>
      </c>
      <c r="M96" s="9">
        <f>L96/2</f>
        <v>225</v>
      </c>
      <c r="N96" s="9">
        <f t="shared" si="2"/>
        <v>225</v>
      </c>
      <c r="O96" s="7"/>
      <c r="P96" s="5"/>
    </row>
    <row r="97" spans="1:16" ht="12.75" customHeight="1" hidden="1">
      <c r="A97" s="3">
        <f t="shared" si="3"/>
        <v>51</v>
      </c>
      <c r="B97" s="33" t="s">
        <v>316</v>
      </c>
      <c r="C97" s="32"/>
      <c r="D97" s="40">
        <v>1130681</v>
      </c>
      <c r="E97" s="5"/>
      <c r="F97" s="5"/>
      <c r="G97" s="5" t="s">
        <v>277</v>
      </c>
      <c r="H97" s="42">
        <v>1</v>
      </c>
      <c r="I97" s="43">
        <v>600</v>
      </c>
      <c r="J97" s="5"/>
      <c r="K97" s="42">
        <v>1</v>
      </c>
      <c r="L97" s="43">
        <v>600</v>
      </c>
      <c r="M97" s="9">
        <f t="shared" si="1"/>
        <v>300</v>
      </c>
      <c r="N97" s="9">
        <f t="shared" si="2"/>
        <v>300</v>
      </c>
      <c r="O97" s="7"/>
      <c r="P97" s="5"/>
    </row>
    <row r="98" spans="1:16" ht="12.75" customHeight="1" hidden="1">
      <c r="A98" s="3">
        <f t="shared" si="3"/>
        <v>52</v>
      </c>
      <c r="B98" s="33" t="s">
        <v>317</v>
      </c>
      <c r="C98" s="32"/>
      <c r="D98" s="41">
        <v>1130682</v>
      </c>
      <c r="E98" s="5"/>
      <c r="F98" s="5"/>
      <c r="G98" s="5" t="s">
        <v>277</v>
      </c>
      <c r="H98" s="44">
        <v>1</v>
      </c>
      <c r="I98" s="45">
        <v>1215</v>
      </c>
      <c r="J98" s="5"/>
      <c r="K98" s="44">
        <v>1</v>
      </c>
      <c r="L98" s="45">
        <v>1215</v>
      </c>
      <c r="M98" s="9">
        <f t="shared" si="1"/>
        <v>607.5</v>
      </c>
      <c r="N98" s="9">
        <f t="shared" si="2"/>
        <v>607.5</v>
      </c>
      <c r="O98" s="7"/>
      <c r="P98" s="5"/>
    </row>
    <row r="99" spans="1:16" ht="12.75" customHeight="1" hidden="1">
      <c r="A99" s="3">
        <f t="shared" si="3"/>
        <v>53</v>
      </c>
      <c r="B99" s="33" t="s">
        <v>318</v>
      </c>
      <c r="C99" s="32"/>
      <c r="D99" s="41">
        <v>1130683</v>
      </c>
      <c r="E99" s="5"/>
      <c r="F99" s="5"/>
      <c r="G99" s="5" t="s">
        <v>277</v>
      </c>
      <c r="H99" s="44">
        <v>1</v>
      </c>
      <c r="I99" s="45">
        <v>546</v>
      </c>
      <c r="J99" s="5"/>
      <c r="K99" s="44">
        <v>1</v>
      </c>
      <c r="L99" s="45">
        <v>546</v>
      </c>
      <c r="M99" s="9">
        <f t="shared" si="1"/>
        <v>273</v>
      </c>
      <c r="N99" s="9">
        <f t="shared" si="2"/>
        <v>273</v>
      </c>
      <c r="O99" s="7"/>
      <c r="P99" s="5"/>
    </row>
    <row r="100" spans="1:16" ht="12.75">
      <c r="A100" s="3">
        <f t="shared" si="3"/>
        <v>54</v>
      </c>
      <c r="B100" s="33" t="s">
        <v>319</v>
      </c>
      <c r="C100" s="32"/>
      <c r="D100" s="41">
        <v>1130684</v>
      </c>
      <c r="E100" s="5"/>
      <c r="F100" s="5"/>
      <c r="G100" s="5" t="s">
        <v>277</v>
      </c>
      <c r="H100" s="44">
        <v>1</v>
      </c>
      <c r="I100" s="45">
        <v>46</v>
      </c>
      <c r="J100" s="5"/>
      <c r="K100" s="44">
        <v>1</v>
      </c>
      <c r="L100" s="45">
        <v>46</v>
      </c>
      <c r="M100" s="9">
        <f>L100/2</f>
        <v>23</v>
      </c>
      <c r="N100" s="9">
        <f>L100/2</f>
        <v>23</v>
      </c>
      <c r="O100" s="7"/>
      <c r="P100" s="5"/>
    </row>
    <row r="101" spans="1:16" ht="26.25">
      <c r="A101" s="3">
        <f t="shared" si="3"/>
        <v>55</v>
      </c>
      <c r="B101" s="54" t="s">
        <v>328</v>
      </c>
      <c r="C101" s="63">
        <v>43556</v>
      </c>
      <c r="D101" s="41">
        <v>1130685</v>
      </c>
      <c r="E101" s="64"/>
      <c r="F101" s="64"/>
      <c r="G101" s="5" t="s">
        <v>277</v>
      </c>
      <c r="H101" s="65">
        <v>5</v>
      </c>
      <c r="I101" s="65">
        <v>12975</v>
      </c>
      <c r="J101" s="64"/>
      <c r="K101" s="65">
        <v>5</v>
      </c>
      <c r="L101" s="65">
        <v>12975</v>
      </c>
      <c r="M101" s="9">
        <f aca="true" t="shared" si="4" ref="M101:M124">L101/2</f>
        <v>6487.5</v>
      </c>
      <c r="N101" s="9">
        <f aca="true" t="shared" si="5" ref="N101:N124">L101/2</f>
        <v>6487.5</v>
      </c>
      <c r="O101" s="7"/>
      <c r="P101" s="5"/>
    </row>
    <row r="102" spans="1:16" ht="12.75">
      <c r="A102" s="3">
        <f t="shared" si="3"/>
        <v>56</v>
      </c>
      <c r="B102" s="65" t="s">
        <v>329</v>
      </c>
      <c r="C102" s="63">
        <v>43556</v>
      </c>
      <c r="D102" s="41">
        <v>1130686</v>
      </c>
      <c r="E102" s="64"/>
      <c r="F102" s="64"/>
      <c r="G102" s="5" t="s">
        <v>277</v>
      </c>
      <c r="H102" s="65">
        <v>2</v>
      </c>
      <c r="I102" s="65">
        <v>1788</v>
      </c>
      <c r="J102" s="64"/>
      <c r="K102" s="65">
        <v>2</v>
      </c>
      <c r="L102" s="65">
        <v>1788</v>
      </c>
      <c r="M102" s="9">
        <f t="shared" si="4"/>
        <v>894</v>
      </c>
      <c r="N102" s="9">
        <f t="shared" si="5"/>
        <v>894</v>
      </c>
      <c r="O102" s="7"/>
      <c r="P102" s="5"/>
    </row>
    <row r="103" spans="1:16" ht="39">
      <c r="A103" s="3">
        <f t="shared" si="3"/>
        <v>57</v>
      </c>
      <c r="B103" s="54" t="s">
        <v>330</v>
      </c>
      <c r="C103" s="63">
        <v>43556</v>
      </c>
      <c r="D103" s="41">
        <v>1130687</v>
      </c>
      <c r="E103" s="64"/>
      <c r="F103" s="64"/>
      <c r="G103" s="5" t="s">
        <v>277</v>
      </c>
      <c r="H103" s="65">
        <v>5</v>
      </c>
      <c r="I103" s="65">
        <v>19500</v>
      </c>
      <c r="J103" s="64"/>
      <c r="K103" s="65">
        <v>5</v>
      </c>
      <c r="L103" s="65">
        <v>19500</v>
      </c>
      <c r="M103" s="9">
        <f t="shared" si="4"/>
        <v>9750</v>
      </c>
      <c r="N103" s="9">
        <f t="shared" si="5"/>
        <v>9750</v>
      </c>
      <c r="O103" s="7"/>
      <c r="P103" s="5"/>
    </row>
    <row r="104" spans="1:16" ht="26.25">
      <c r="A104" s="3">
        <f t="shared" si="3"/>
        <v>58</v>
      </c>
      <c r="B104" s="54" t="s">
        <v>331</v>
      </c>
      <c r="C104" s="63">
        <v>43556</v>
      </c>
      <c r="D104" s="41">
        <v>1130688</v>
      </c>
      <c r="E104" s="64"/>
      <c r="F104" s="64"/>
      <c r="G104" s="5" t="s">
        <v>277</v>
      </c>
      <c r="H104" s="65">
        <v>3</v>
      </c>
      <c r="I104" s="65">
        <v>6901.2</v>
      </c>
      <c r="J104" s="64"/>
      <c r="K104" s="65">
        <v>3</v>
      </c>
      <c r="L104" s="65">
        <v>6901.2</v>
      </c>
      <c r="M104" s="9">
        <f t="shared" si="4"/>
        <v>3450.6</v>
      </c>
      <c r="N104" s="9">
        <f t="shared" si="5"/>
        <v>3450.6</v>
      </c>
      <c r="O104" s="7"/>
      <c r="P104" s="5"/>
    </row>
    <row r="105" spans="1:16" ht="12.75">
      <c r="A105" s="3">
        <f t="shared" si="3"/>
        <v>59</v>
      </c>
      <c r="B105" s="54" t="s">
        <v>332</v>
      </c>
      <c r="C105" s="63">
        <v>43556</v>
      </c>
      <c r="D105" s="41">
        <v>1130689</v>
      </c>
      <c r="E105" s="64"/>
      <c r="F105" s="64"/>
      <c r="G105" s="5" t="s">
        <v>277</v>
      </c>
      <c r="H105" s="65">
        <v>7</v>
      </c>
      <c r="I105" s="65">
        <v>3402</v>
      </c>
      <c r="J105" s="64"/>
      <c r="K105" s="65">
        <v>7</v>
      </c>
      <c r="L105" s="65">
        <v>3402</v>
      </c>
      <c r="M105" s="9">
        <f t="shared" si="4"/>
        <v>1701</v>
      </c>
      <c r="N105" s="9">
        <f t="shared" si="5"/>
        <v>1701</v>
      </c>
      <c r="O105" s="7"/>
      <c r="P105" s="5"/>
    </row>
    <row r="106" spans="1:16" ht="39">
      <c r="A106" s="3">
        <f t="shared" si="3"/>
        <v>60</v>
      </c>
      <c r="B106" s="54" t="s">
        <v>333</v>
      </c>
      <c r="C106" s="63">
        <v>43556</v>
      </c>
      <c r="D106" s="41">
        <v>1130690</v>
      </c>
      <c r="E106" s="64"/>
      <c r="F106" s="64"/>
      <c r="G106" s="5" t="s">
        <v>277</v>
      </c>
      <c r="H106" s="65">
        <v>3</v>
      </c>
      <c r="I106" s="65">
        <v>11700</v>
      </c>
      <c r="J106" s="64"/>
      <c r="K106" s="65">
        <v>3</v>
      </c>
      <c r="L106" s="65">
        <v>11700</v>
      </c>
      <c r="M106" s="9">
        <f t="shared" si="4"/>
        <v>5850</v>
      </c>
      <c r="N106" s="9">
        <f t="shared" si="5"/>
        <v>5850</v>
      </c>
      <c r="O106" s="7"/>
      <c r="P106" s="5"/>
    </row>
    <row r="107" spans="1:16" ht="39">
      <c r="A107" s="3">
        <f t="shared" si="3"/>
        <v>61</v>
      </c>
      <c r="B107" s="54" t="s">
        <v>334</v>
      </c>
      <c r="C107" s="63">
        <v>43556</v>
      </c>
      <c r="D107" s="41">
        <v>1130691</v>
      </c>
      <c r="E107" s="64"/>
      <c r="F107" s="64"/>
      <c r="G107" s="5" t="s">
        <v>277</v>
      </c>
      <c r="H107" s="65">
        <v>1</v>
      </c>
      <c r="I107" s="65">
        <v>3712.8</v>
      </c>
      <c r="J107" s="64"/>
      <c r="K107" s="65">
        <v>1</v>
      </c>
      <c r="L107" s="65">
        <v>3712.8</v>
      </c>
      <c r="M107" s="9">
        <f t="shared" si="4"/>
        <v>1856.4</v>
      </c>
      <c r="N107" s="9">
        <f t="shared" si="5"/>
        <v>1856.4</v>
      </c>
      <c r="O107" s="7"/>
      <c r="P107" s="5"/>
    </row>
    <row r="108" spans="1:16" ht="12.75">
      <c r="A108" s="3">
        <f t="shared" si="3"/>
        <v>62</v>
      </c>
      <c r="B108" s="54" t="s">
        <v>335</v>
      </c>
      <c r="C108" s="63">
        <v>43556</v>
      </c>
      <c r="D108" s="41">
        <v>1130692</v>
      </c>
      <c r="E108" s="64"/>
      <c r="F108" s="64"/>
      <c r="G108" s="5" t="s">
        <v>277</v>
      </c>
      <c r="H108" s="65">
        <v>1</v>
      </c>
      <c r="I108" s="65">
        <v>1050</v>
      </c>
      <c r="J108" s="64"/>
      <c r="K108" s="65">
        <v>1</v>
      </c>
      <c r="L108" s="65">
        <v>1050</v>
      </c>
      <c r="M108" s="9">
        <f t="shared" si="4"/>
        <v>525</v>
      </c>
      <c r="N108" s="9">
        <f t="shared" si="5"/>
        <v>525</v>
      </c>
      <c r="O108" s="7"/>
      <c r="P108" s="5"/>
    </row>
    <row r="109" spans="1:16" ht="26.25">
      <c r="A109" s="3">
        <f t="shared" si="3"/>
        <v>63</v>
      </c>
      <c r="B109" s="54" t="s">
        <v>336</v>
      </c>
      <c r="C109" s="63">
        <v>43556</v>
      </c>
      <c r="D109" s="41">
        <v>1130693</v>
      </c>
      <c r="E109" s="64"/>
      <c r="F109" s="64"/>
      <c r="G109" s="5" t="s">
        <v>277</v>
      </c>
      <c r="H109" s="65">
        <v>2</v>
      </c>
      <c r="I109" s="65">
        <v>7800</v>
      </c>
      <c r="J109" s="64"/>
      <c r="K109" s="65">
        <v>2</v>
      </c>
      <c r="L109" s="65">
        <v>7800</v>
      </c>
      <c r="M109" s="9">
        <f t="shared" si="4"/>
        <v>3900</v>
      </c>
      <c r="N109" s="9">
        <f t="shared" si="5"/>
        <v>3900</v>
      </c>
      <c r="O109" s="7"/>
      <c r="P109" s="5"/>
    </row>
    <row r="110" spans="1:16" ht="12.75">
      <c r="A110" s="3">
        <f t="shared" si="3"/>
        <v>64</v>
      </c>
      <c r="B110" s="54" t="s">
        <v>337</v>
      </c>
      <c r="C110" s="63">
        <v>43556</v>
      </c>
      <c r="D110" s="41">
        <v>1130694</v>
      </c>
      <c r="E110" s="64"/>
      <c r="F110" s="64"/>
      <c r="G110" s="5" t="s">
        <v>277</v>
      </c>
      <c r="H110" s="65">
        <v>4</v>
      </c>
      <c r="I110" s="65">
        <v>2400</v>
      </c>
      <c r="J110" s="64"/>
      <c r="K110" s="65">
        <v>4</v>
      </c>
      <c r="L110" s="65">
        <v>2400</v>
      </c>
      <c r="M110" s="9">
        <f t="shared" si="4"/>
        <v>1200</v>
      </c>
      <c r="N110" s="9">
        <f t="shared" si="5"/>
        <v>1200</v>
      </c>
      <c r="O110" s="7"/>
      <c r="P110" s="5"/>
    </row>
    <row r="111" spans="1:16" ht="26.25">
      <c r="A111" s="3">
        <f t="shared" si="3"/>
        <v>65</v>
      </c>
      <c r="B111" s="54" t="s">
        <v>338</v>
      </c>
      <c r="C111" s="63">
        <v>43556</v>
      </c>
      <c r="D111" s="41">
        <v>1130695</v>
      </c>
      <c r="E111" s="64"/>
      <c r="F111" s="64"/>
      <c r="G111" s="5" t="s">
        <v>277</v>
      </c>
      <c r="H111" s="65">
        <v>2</v>
      </c>
      <c r="I111" s="65">
        <v>6955.2</v>
      </c>
      <c r="J111" s="64"/>
      <c r="K111" s="65">
        <v>2</v>
      </c>
      <c r="L111" s="65">
        <v>6955.2</v>
      </c>
      <c r="M111" s="9">
        <f t="shared" si="4"/>
        <v>3477.6</v>
      </c>
      <c r="N111" s="9">
        <f t="shared" si="5"/>
        <v>3477.6</v>
      </c>
      <c r="O111" s="7"/>
      <c r="P111" s="5"/>
    </row>
    <row r="112" spans="1:16" ht="26.25">
      <c r="A112" s="3">
        <f t="shared" si="3"/>
        <v>66</v>
      </c>
      <c r="B112" s="54" t="s">
        <v>339</v>
      </c>
      <c r="C112" s="63">
        <v>43556</v>
      </c>
      <c r="D112" s="41">
        <v>1130696</v>
      </c>
      <c r="E112" s="64"/>
      <c r="F112" s="64"/>
      <c r="G112" s="5" t="s">
        <v>277</v>
      </c>
      <c r="H112" s="65">
        <v>1</v>
      </c>
      <c r="I112" s="65">
        <v>2827.2</v>
      </c>
      <c r="J112" s="64"/>
      <c r="K112" s="65">
        <v>1</v>
      </c>
      <c r="L112" s="65">
        <v>2827.2</v>
      </c>
      <c r="M112" s="9">
        <f t="shared" si="4"/>
        <v>1413.6</v>
      </c>
      <c r="N112" s="9">
        <f t="shared" si="5"/>
        <v>1413.6</v>
      </c>
      <c r="O112" s="7"/>
      <c r="P112" s="5"/>
    </row>
    <row r="113" spans="1:16" ht="26.25">
      <c r="A113" s="3">
        <f t="shared" si="3"/>
        <v>67</v>
      </c>
      <c r="B113" s="54" t="s">
        <v>340</v>
      </c>
      <c r="C113" s="63">
        <v>43556</v>
      </c>
      <c r="D113" s="41">
        <v>1130697</v>
      </c>
      <c r="E113" s="64"/>
      <c r="F113" s="64"/>
      <c r="G113" s="5" t="s">
        <v>277</v>
      </c>
      <c r="H113" s="65">
        <v>1</v>
      </c>
      <c r="I113" s="65">
        <v>3753</v>
      </c>
      <c r="J113" s="64"/>
      <c r="K113" s="65">
        <v>1</v>
      </c>
      <c r="L113" s="65">
        <v>3753</v>
      </c>
      <c r="M113" s="9">
        <f t="shared" si="4"/>
        <v>1876.5</v>
      </c>
      <c r="N113" s="9">
        <f t="shared" si="5"/>
        <v>1876.5</v>
      </c>
      <c r="O113" s="7"/>
      <c r="P113" s="5"/>
    </row>
    <row r="114" spans="1:16" ht="26.25">
      <c r="A114" s="3">
        <f t="shared" si="3"/>
        <v>68</v>
      </c>
      <c r="B114" s="54" t="s">
        <v>341</v>
      </c>
      <c r="C114" s="63">
        <v>43556</v>
      </c>
      <c r="D114" s="41">
        <v>1130698</v>
      </c>
      <c r="E114" s="64"/>
      <c r="F114" s="64"/>
      <c r="G114" s="5" t="s">
        <v>277</v>
      </c>
      <c r="H114" s="65">
        <v>3</v>
      </c>
      <c r="I114" s="65">
        <v>3301.2</v>
      </c>
      <c r="J114" s="64"/>
      <c r="K114" s="65">
        <v>3</v>
      </c>
      <c r="L114" s="65">
        <v>3301.2</v>
      </c>
      <c r="M114" s="9">
        <f>L114/2</f>
        <v>1650.6</v>
      </c>
      <c r="N114" s="9">
        <f t="shared" si="5"/>
        <v>1650.6</v>
      </c>
      <c r="O114" s="7"/>
      <c r="P114" s="5"/>
    </row>
    <row r="115" spans="1:16" ht="26.25">
      <c r="A115" s="3">
        <f t="shared" si="3"/>
        <v>69</v>
      </c>
      <c r="B115" s="54" t="s">
        <v>342</v>
      </c>
      <c r="C115" s="63">
        <v>43556</v>
      </c>
      <c r="D115" s="41">
        <v>1130699</v>
      </c>
      <c r="E115" s="64"/>
      <c r="F115" s="64"/>
      <c r="G115" s="5" t="s">
        <v>277</v>
      </c>
      <c r="H115" s="65">
        <v>1</v>
      </c>
      <c r="I115" s="65">
        <v>2850</v>
      </c>
      <c r="J115" s="64"/>
      <c r="K115" s="65">
        <v>1</v>
      </c>
      <c r="L115" s="65">
        <v>2850</v>
      </c>
      <c r="M115" s="9">
        <f t="shared" si="4"/>
        <v>1425</v>
      </c>
      <c r="N115" s="9">
        <f t="shared" si="5"/>
        <v>1425</v>
      </c>
      <c r="O115" s="7"/>
      <c r="P115" s="5"/>
    </row>
    <row r="116" spans="1:16" ht="26.25">
      <c r="A116" s="3">
        <f t="shared" si="3"/>
        <v>70</v>
      </c>
      <c r="B116" s="54" t="s">
        <v>345</v>
      </c>
      <c r="C116" s="66">
        <v>43586</v>
      </c>
      <c r="D116" s="41">
        <v>1130700</v>
      </c>
      <c r="E116" s="64"/>
      <c r="F116" s="64"/>
      <c r="G116" s="5" t="s">
        <v>277</v>
      </c>
      <c r="H116" s="67">
        <v>1</v>
      </c>
      <c r="I116" s="68">
        <v>175</v>
      </c>
      <c r="J116" s="64"/>
      <c r="K116" s="67">
        <v>1</v>
      </c>
      <c r="L116" s="68">
        <v>175</v>
      </c>
      <c r="M116" s="9">
        <f t="shared" si="4"/>
        <v>87.5</v>
      </c>
      <c r="N116" s="9">
        <f t="shared" si="5"/>
        <v>87.5</v>
      </c>
      <c r="O116" s="7"/>
      <c r="P116" s="5"/>
    </row>
    <row r="117" spans="1:16" ht="39">
      <c r="A117" s="3">
        <f t="shared" si="3"/>
        <v>71</v>
      </c>
      <c r="B117" s="54" t="s">
        <v>346</v>
      </c>
      <c r="C117" s="66">
        <v>43617</v>
      </c>
      <c r="D117" s="41">
        <v>1130701</v>
      </c>
      <c r="E117" s="64"/>
      <c r="F117" s="64"/>
      <c r="G117" s="5" t="s">
        <v>277</v>
      </c>
      <c r="H117" s="65">
        <v>4</v>
      </c>
      <c r="I117" s="65">
        <v>17440</v>
      </c>
      <c r="J117" s="64"/>
      <c r="K117" s="65">
        <v>4</v>
      </c>
      <c r="L117" s="65">
        <v>17440</v>
      </c>
      <c r="M117" s="9">
        <f t="shared" si="4"/>
        <v>8720</v>
      </c>
      <c r="N117" s="9">
        <f t="shared" si="5"/>
        <v>8720</v>
      </c>
      <c r="O117" s="7"/>
      <c r="P117" s="5"/>
    </row>
    <row r="118" spans="1:16" ht="12.75">
      <c r="A118" s="3">
        <f t="shared" si="3"/>
        <v>72</v>
      </c>
      <c r="B118" s="54" t="s">
        <v>347</v>
      </c>
      <c r="C118" s="66">
        <v>43617</v>
      </c>
      <c r="D118" s="41">
        <v>1130702</v>
      </c>
      <c r="E118" s="64"/>
      <c r="F118" s="64"/>
      <c r="G118" s="5" t="s">
        <v>277</v>
      </c>
      <c r="H118" s="65">
        <v>6</v>
      </c>
      <c r="I118" s="65">
        <v>13308</v>
      </c>
      <c r="J118" s="64"/>
      <c r="K118" s="65">
        <v>6</v>
      </c>
      <c r="L118" s="65">
        <v>13308</v>
      </c>
      <c r="M118" s="9">
        <f t="shared" si="4"/>
        <v>6654</v>
      </c>
      <c r="N118" s="9">
        <f t="shared" si="5"/>
        <v>6654</v>
      </c>
      <c r="O118" s="7"/>
      <c r="P118" s="5"/>
    </row>
    <row r="119" spans="1:16" ht="12.75">
      <c r="A119" s="3">
        <f t="shared" si="3"/>
        <v>73</v>
      </c>
      <c r="B119" s="54" t="s">
        <v>348</v>
      </c>
      <c r="C119" s="66">
        <v>43617</v>
      </c>
      <c r="D119" s="41">
        <v>1130703</v>
      </c>
      <c r="E119" s="64"/>
      <c r="F119" s="64"/>
      <c r="G119" s="5" t="s">
        <v>277</v>
      </c>
      <c r="H119" s="65">
        <v>4</v>
      </c>
      <c r="I119" s="65">
        <v>5344</v>
      </c>
      <c r="J119" s="64"/>
      <c r="K119" s="65">
        <v>4</v>
      </c>
      <c r="L119" s="65">
        <v>5344</v>
      </c>
      <c r="M119" s="9">
        <f t="shared" si="4"/>
        <v>2672</v>
      </c>
      <c r="N119" s="9">
        <f t="shared" si="5"/>
        <v>2672</v>
      </c>
      <c r="O119" s="7"/>
      <c r="P119" s="5"/>
    </row>
    <row r="120" spans="1:16" ht="26.25">
      <c r="A120" s="3">
        <f t="shared" si="3"/>
        <v>74</v>
      </c>
      <c r="B120" s="54" t="s">
        <v>349</v>
      </c>
      <c r="C120" s="66">
        <v>43617</v>
      </c>
      <c r="D120" s="41">
        <v>1130704</v>
      </c>
      <c r="E120" s="64"/>
      <c r="F120" s="64"/>
      <c r="G120" s="5" t="s">
        <v>277</v>
      </c>
      <c r="H120" s="65">
        <v>1</v>
      </c>
      <c r="I120" s="65">
        <v>1236</v>
      </c>
      <c r="J120" s="64"/>
      <c r="K120" s="65">
        <v>1</v>
      </c>
      <c r="L120" s="65">
        <v>1236</v>
      </c>
      <c r="M120" s="9">
        <f t="shared" si="4"/>
        <v>618</v>
      </c>
      <c r="N120" s="9">
        <f t="shared" si="5"/>
        <v>618</v>
      </c>
      <c r="O120" s="7"/>
      <c r="P120" s="5"/>
    </row>
    <row r="121" spans="1:16" ht="26.25">
      <c r="A121" s="3">
        <f t="shared" si="3"/>
        <v>75</v>
      </c>
      <c r="B121" s="54" t="s">
        <v>352</v>
      </c>
      <c r="C121" s="66">
        <v>43617</v>
      </c>
      <c r="D121" s="41">
        <v>1130705</v>
      </c>
      <c r="E121" s="64"/>
      <c r="F121" s="64"/>
      <c r="G121" s="5" t="s">
        <v>277</v>
      </c>
      <c r="H121" s="67">
        <v>1</v>
      </c>
      <c r="I121" s="68">
        <v>4036</v>
      </c>
      <c r="J121" s="64"/>
      <c r="K121" s="67">
        <v>1</v>
      </c>
      <c r="L121" s="68">
        <v>4036</v>
      </c>
      <c r="M121" s="9">
        <f t="shared" si="4"/>
        <v>2018</v>
      </c>
      <c r="N121" s="9">
        <f t="shared" si="5"/>
        <v>2018</v>
      </c>
      <c r="O121" s="7"/>
      <c r="P121" s="5"/>
    </row>
    <row r="122" spans="1:16" ht="26.25">
      <c r="A122" s="3">
        <f t="shared" si="3"/>
        <v>76</v>
      </c>
      <c r="B122" s="54" t="s">
        <v>353</v>
      </c>
      <c r="C122" s="66">
        <v>43617</v>
      </c>
      <c r="D122" s="41">
        <v>1130706</v>
      </c>
      <c r="E122" s="64"/>
      <c r="F122" s="64"/>
      <c r="G122" s="5" t="s">
        <v>277</v>
      </c>
      <c r="H122" s="67">
        <v>1</v>
      </c>
      <c r="I122" s="68">
        <v>2768</v>
      </c>
      <c r="J122" s="64"/>
      <c r="K122" s="67">
        <v>1</v>
      </c>
      <c r="L122" s="68">
        <v>2768</v>
      </c>
      <c r="M122" s="9">
        <f t="shared" si="4"/>
        <v>1384</v>
      </c>
      <c r="N122" s="9">
        <f>L122/2</f>
        <v>1384</v>
      </c>
      <c r="O122" s="7"/>
      <c r="P122" s="5"/>
    </row>
    <row r="123" spans="1:16" ht="12.75">
      <c r="A123" s="3">
        <f t="shared" si="3"/>
        <v>77</v>
      </c>
      <c r="B123" s="54" t="s">
        <v>355</v>
      </c>
      <c r="C123" s="66">
        <v>43617</v>
      </c>
      <c r="D123" s="41">
        <v>1130707</v>
      </c>
      <c r="E123" s="64"/>
      <c r="F123" s="64"/>
      <c r="G123" s="5" t="s">
        <v>277</v>
      </c>
      <c r="H123" s="65">
        <v>4</v>
      </c>
      <c r="I123" s="65">
        <v>912</v>
      </c>
      <c r="J123" s="64"/>
      <c r="K123" s="65">
        <v>4</v>
      </c>
      <c r="L123" s="65">
        <v>912</v>
      </c>
      <c r="M123" s="9">
        <f t="shared" si="4"/>
        <v>456</v>
      </c>
      <c r="N123" s="9">
        <f t="shared" si="5"/>
        <v>456</v>
      </c>
      <c r="O123" s="7"/>
      <c r="P123" s="5"/>
    </row>
    <row r="124" spans="1:16" ht="12.75">
      <c r="A124" s="3">
        <f t="shared" si="3"/>
        <v>78</v>
      </c>
      <c r="B124" s="54" t="s">
        <v>356</v>
      </c>
      <c r="C124" s="66">
        <v>43617</v>
      </c>
      <c r="D124" s="41">
        <v>1130708</v>
      </c>
      <c r="E124" s="64"/>
      <c r="F124" s="64"/>
      <c r="G124" s="5" t="s">
        <v>277</v>
      </c>
      <c r="H124" s="65">
        <v>4</v>
      </c>
      <c r="I124" s="65">
        <v>5040</v>
      </c>
      <c r="J124" s="64"/>
      <c r="K124" s="65">
        <v>4</v>
      </c>
      <c r="L124" s="65">
        <v>5040</v>
      </c>
      <c r="M124" s="9">
        <f t="shared" si="4"/>
        <v>2520</v>
      </c>
      <c r="N124" s="9">
        <f t="shared" si="5"/>
        <v>2520</v>
      </c>
      <c r="O124" s="7"/>
      <c r="P124" s="5"/>
    </row>
    <row r="125" spans="1:16" ht="26.25">
      <c r="A125" s="3">
        <f t="shared" si="3"/>
        <v>79</v>
      </c>
      <c r="B125" s="54" t="s">
        <v>357</v>
      </c>
      <c r="C125" s="66">
        <v>43617</v>
      </c>
      <c r="D125" s="41">
        <v>1130709</v>
      </c>
      <c r="E125" s="64"/>
      <c r="F125" s="64"/>
      <c r="G125" s="5" t="s">
        <v>277</v>
      </c>
      <c r="H125" s="65">
        <v>4</v>
      </c>
      <c r="I125" s="65">
        <v>376</v>
      </c>
      <c r="J125" s="64"/>
      <c r="K125" s="65">
        <v>4</v>
      </c>
      <c r="L125" s="65">
        <v>376</v>
      </c>
      <c r="M125" s="58">
        <f>L125/2</f>
        <v>188</v>
      </c>
      <c r="N125" s="58">
        <f>L125/2</f>
        <v>188</v>
      </c>
      <c r="O125" s="69"/>
      <c r="P125" s="5"/>
    </row>
    <row r="126" spans="1:16" ht="12.75">
      <c r="A126" s="3">
        <f t="shared" si="3"/>
        <v>80</v>
      </c>
      <c r="B126" s="54" t="s">
        <v>358</v>
      </c>
      <c r="C126" s="66">
        <v>43617</v>
      </c>
      <c r="D126" s="41">
        <v>1130710</v>
      </c>
      <c r="E126" s="64"/>
      <c r="F126" s="64"/>
      <c r="G126" s="5" t="s">
        <v>277</v>
      </c>
      <c r="H126" s="65">
        <v>8</v>
      </c>
      <c r="I126" s="65">
        <v>1760</v>
      </c>
      <c r="J126" s="64"/>
      <c r="K126" s="65">
        <v>8</v>
      </c>
      <c r="L126" s="65">
        <v>1760</v>
      </c>
      <c r="M126" s="58">
        <f aca="true" t="shared" si="6" ref="M126:M152">L126/2</f>
        <v>880</v>
      </c>
      <c r="N126" s="58">
        <f aca="true" t="shared" si="7" ref="N126:N152">L126/2</f>
        <v>880</v>
      </c>
      <c r="O126" s="69"/>
      <c r="P126" s="5"/>
    </row>
    <row r="127" spans="1:16" ht="12.75">
      <c r="A127" s="3">
        <f t="shared" si="3"/>
        <v>81</v>
      </c>
      <c r="B127" s="54" t="s">
        <v>359</v>
      </c>
      <c r="C127" s="66">
        <v>43617</v>
      </c>
      <c r="D127" s="41">
        <v>1130711</v>
      </c>
      <c r="E127" s="64"/>
      <c r="F127" s="64"/>
      <c r="G127" s="5" t="s">
        <v>277</v>
      </c>
      <c r="H127" s="65">
        <v>1</v>
      </c>
      <c r="I127" s="65">
        <v>504</v>
      </c>
      <c r="J127" s="64"/>
      <c r="K127" s="65">
        <v>1</v>
      </c>
      <c r="L127" s="65">
        <v>504</v>
      </c>
      <c r="M127" s="58">
        <f t="shared" si="6"/>
        <v>252</v>
      </c>
      <c r="N127" s="58">
        <f t="shared" si="7"/>
        <v>252</v>
      </c>
      <c r="O127" s="69"/>
      <c r="P127" s="5"/>
    </row>
    <row r="128" spans="1:16" ht="26.25">
      <c r="A128" s="3">
        <f t="shared" si="3"/>
        <v>82</v>
      </c>
      <c r="B128" s="54" t="s">
        <v>360</v>
      </c>
      <c r="C128" s="66">
        <v>43617</v>
      </c>
      <c r="D128" s="41">
        <v>1130712</v>
      </c>
      <c r="E128" s="64"/>
      <c r="F128" s="64"/>
      <c r="G128" s="5" t="s">
        <v>277</v>
      </c>
      <c r="H128" s="65">
        <v>1</v>
      </c>
      <c r="I128" s="65">
        <v>5118</v>
      </c>
      <c r="J128" s="64"/>
      <c r="K128" s="65">
        <v>1</v>
      </c>
      <c r="L128" s="65">
        <v>5118</v>
      </c>
      <c r="M128" s="58">
        <f t="shared" si="6"/>
        <v>2559</v>
      </c>
      <c r="N128" s="58">
        <f t="shared" si="7"/>
        <v>2559</v>
      </c>
      <c r="O128" s="69"/>
      <c r="P128" s="5"/>
    </row>
    <row r="129" spans="1:16" ht="26.25">
      <c r="A129" s="3">
        <f t="shared" si="3"/>
        <v>83</v>
      </c>
      <c r="B129" s="54" t="s">
        <v>363</v>
      </c>
      <c r="C129" s="66">
        <v>43617</v>
      </c>
      <c r="D129" s="41">
        <v>1130713</v>
      </c>
      <c r="E129" s="64"/>
      <c r="F129" s="64"/>
      <c r="G129" s="5" t="s">
        <v>277</v>
      </c>
      <c r="H129" s="67">
        <v>1</v>
      </c>
      <c r="I129" s="68">
        <v>2169</v>
      </c>
      <c r="J129" s="64"/>
      <c r="K129" s="67">
        <v>1</v>
      </c>
      <c r="L129" s="68">
        <v>2169</v>
      </c>
      <c r="M129" s="58">
        <f t="shared" si="6"/>
        <v>1084.5</v>
      </c>
      <c r="N129" s="58">
        <f t="shared" si="7"/>
        <v>1084.5</v>
      </c>
      <c r="O129" s="69"/>
      <c r="P129" s="5"/>
    </row>
    <row r="130" spans="1:16" ht="12.75">
      <c r="A130" s="3">
        <f t="shared" si="3"/>
        <v>84</v>
      </c>
      <c r="B130" s="54" t="s">
        <v>365</v>
      </c>
      <c r="C130" s="66">
        <v>43617</v>
      </c>
      <c r="D130" s="41">
        <v>1130714</v>
      </c>
      <c r="E130" s="64"/>
      <c r="F130" s="64"/>
      <c r="G130" s="5" t="s">
        <v>277</v>
      </c>
      <c r="H130" s="65">
        <v>1</v>
      </c>
      <c r="I130" s="65">
        <v>3240</v>
      </c>
      <c r="J130" s="64"/>
      <c r="K130" s="65">
        <v>1</v>
      </c>
      <c r="L130" s="65">
        <v>3240</v>
      </c>
      <c r="M130" s="58">
        <f t="shared" si="6"/>
        <v>1620</v>
      </c>
      <c r="N130" s="58">
        <f t="shared" si="7"/>
        <v>1620</v>
      </c>
      <c r="O130" s="69"/>
      <c r="P130" s="5"/>
    </row>
    <row r="131" spans="1:16" ht="26.25">
      <c r="A131" s="3">
        <f aca="true" t="shared" si="8" ref="A131:A152">A130+1</f>
        <v>85</v>
      </c>
      <c r="B131" s="54" t="s">
        <v>366</v>
      </c>
      <c r="C131" s="66">
        <v>43617</v>
      </c>
      <c r="D131" s="41">
        <v>1130715</v>
      </c>
      <c r="E131" s="64"/>
      <c r="F131" s="64"/>
      <c r="G131" s="5" t="s">
        <v>277</v>
      </c>
      <c r="H131" s="65">
        <v>1</v>
      </c>
      <c r="I131" s="65">
        <v>840</v>
      </c>
      <c r="J131" s="64"/>
      <c r="K131" s="65">
        <v>1</v>
      </c>
      <c r="L131" s="65">
        <v>840</v>
      </c>
      <c r="M131" s="58">
        <f t="shared" si="6"/>
        <v>420</v>
      </c>
      <c r="N131" s="58">
        <f t="shared" si="7"/>
        <v>420</v>
      </c>
      <c r="O131" s="69"/>
      <c r="P131" s="5"/>
    </row>
    <row r="132" spans="1:16" ht="26.25">
      <c r="A132" s="3">
        <f t="shared" si="8"/>
        <v>86</v>
      </c>
      <c r="B132" s="54" t="s">
        <v>367</v>
      </c>
      <c r="C132" s="66">
        <v>43617</v>
      </c>
      <c r="D132" s="41">
        <v>1130716</v>
      </c>
      <c r="E132" s="64"/>
      <c r="F132" s="64"/>
      <c r="G132" s="5" t="s">
        <v>277</v>
      </c>
      <c r="H132" s="65">
        <v>1</v>
      </c>
      <c r="I132" s="65">
        <v>3496</v>
      </c>
      <c r="J132" s="64"/>
      <c r="K132" s="65">
        <v>1</v>
      </c>
      <c r="L132" s="65">
        <v>3496</v>
      </c>
      <c r="M132" s="58">
        <f t="shared" si="6"/>
        <v>1748</v>
      </c>
      <c r="N132" s="58">
        <f t="shared" si="7"/>
        <v>1748</v>
      </c>
      <c r="O132" s="69"/>
      <c r="P132" s="5"/>
    </row>
    <row r="133" spans="1:16" ht="66">
      <c r="A133" s="3">
        <f t="shared" si="8"/>
        <v>87</v>
      </c>
      <c r="B133" s="54" t="s">
        <v>368</v>
      </c>
      <c r="C133" s="66">
        <v>43617</v>
      </c>
      <c r="D133" s="41">
        <v>1130717</v>
      </c>
      <c r="E133" s="64"/>
      <c r="F133" s="64"/>
      <c r="G133" s="5" t="s">
        <v>277</v>
      </c>
      <c r="H133" s="65">
        <v>1</v>
      </c>
      <c r="I133" s="65">
        <v>4467</v>
      </c>
      <c r="J133" s="64"/>
      <c r="K133" s="65">
        <v>1</v>
      </c>
      <c r="L133" s="65">
        <v>4467</v>
      </c>
      <c r="M133" s="58">
        <f t="shared" si="6"/>
        <v>2233.5</v>
      </c>
      <c r="N133" s="58">
        <f>L133/2</f>
        <v>2233.5</v>
      </c>
      <c r="O133" s="69"/>
      <c r="P133" s="5"/>
    </row>
    <row r="134" spans="1:16" ht="39">
      <c r="A134" s="3">
        <f t="shared" si="8"/>
        <v>88</v>
      </c>
      <c r="B134" s="54" t="s">
        <v>369</v>
      </c>
      <c r="C134" s="66">
        <v>43617</v>
      </c>
      <c r="D134" s="41">
        <v>1130718</v>
      </c>
      <c r="E134" s="64"/>
      <c r="F134" s="64"/>
      <c r="G134" s="5" t="s">
        <v>277</v>
      </c>
      <c r="H134" s="65">
        <v>1</v>
      </c>
      <c r="I134" s="65">
        <v>4420</v>
      </c>
      <c r="J134" s="64"/>
      <c r="K134" s="65">
        <v>1</v>
      </c>
      <c r="L134" s="65">
        <v>4420</v>
      </c>
      <c r="M134" s="58">
        <f t="shared" si="6"/>
        <v>2210</v>
      </c>
      <c r="N134" s="58">
        <f t="shared" si="7"/>
        <v>2210</v>
      </c>
      <c r="O134" s="69"/>
      <c r="P134" s="5"/>
    </row>
    <row r="135" spans="1:16" ht="26.25">
      <c r="A135" s="3">
        <f t="shared" si="8"/>
        <v>89</v>
      </c>
      <c r="B135" s="54" t="s">
        <v>370</v>
      </c>
      <c r="C135" s="66">
        <v>43617</v>
      </c>
      <c r="D135" s="41">
        <v>1130719</v>
      </c>
      <c r="E135" s="64"/>
      <c r="F135" s="64"/>
      <c r="G135" s="5" t="s">
        <v>277</v>
      </c>
      <c r="H135" s="65">
        <v>1</v>
      </c>
      <c r="I135" s="65">
        <v>696</v>
      </c>
      <c r="J135" s="64"/>
      <c r="K135" s="65">
        <v>1</v>
      </c>
      <c r="L135" s="65">
        <v>696</v>
      </c>
      <c r="M135" s="58">
        <f t="shared" si="6"/>
        <v>348</v>
      </c>
      <c r="N135" s="58">
        <f t="shared" si="7"/>
        <v>348</v>
      </c>
      <c r="O135" s="69"/>
      <c r="P135" s="5"/>
    </row>
    <row r="136" spans="1:16" ht="12.75">
      <c r="A136" s="3">
        <f t="shared" si="8"/>
        <v>90</v>
      </c>
      <c r="B136" s="54" t="s">
        <v>371</v>
      </c>
      <c r="C136" s="66">
        <v>43617</v>
      </c>
      <c r="D136" s="41">
        <v>1130720</v>
      </c>
      <c r="E136" s="64"/>
      <c r="F136" s="64"/>
      <c r="G136" s="5" t="s">
        <v>277</v>
      </c>
      <c r="H136" s="65">
        <v>1</v>
      </c>
      <c r="I136" s="65">
        <v>1894</v>
      </c>
      <c r="J136" s="64"/>
      <c r="K136" s="65">
        <v>1</v>
      </c>
      <c r="L136" s="65">
        <v>1894</v>
      </c>
      <c r="M136" s="58">
        <f t="shared" si="6"/>
        <v>947</v>
      </c>
      <c r="N136" s="58">
        <f t="shared" si="7"/>
        <v>947</v>
      </c>
      <c r="O136" s="69"/>
      <c r="P136" s="5"/>
    </row>
    <row r="137" spans="1:16" ht="26.25">
      <c r="A137" s="3">
        <f t="shared" si="8"/>
        <v>91</v>
      </c>
      <c r="B137" s="54" t="s">
        <v>372</v>
      </c>
      <c r="C137" s="66">
        <v>43617</v>
      </c>
      <c r="D137" s="41">
        <v>1130721</v>
      </c>
      <c r="E137" s="64"/>
      <c r="F137" s="64"/>
      <c r="G137" s="5" t="s">
        <v>277</v>
      </c>
      <c r="H137" s="65">
        <v>1</v>
      </c>
      <c r="I137" s="65">
        <v>5820</v>
      </c>
      <c r="J137" s="64"/>
      <c r="K137" s="65">
        <v>1</v>
      </c>
      <c r="L137" s="65">
        <v>5820</v>
      </c>
      <c r="M137" s="58">
        <f t="shared" si="6"/>
        <v>2910</v>
      </c>
      <c r="N137" s="58">
        <f t="shared" si="7"/>
        <v>2910</v>
      </c>
      <c r="O137" s="69"/>
      <c r="P137" s="5"/>
    </row>
    <row r="138" spans="1:16" ht="12.75">
      <c r="A138" s="3">
        <f t="shared" si="8"/>
        <v>92</v>
      </c>
      <c r="B138" s="54" t="s">
        <v>373</v>
      </c>
      <c r="C138" s="66">
        <v>43617</v>
      </c>
      <c r="D138" s="41">
        <v>1130722</v>
      </c>
      <c r="E138" s="64"/>
      <c r="F138" s="64"/>
      <c r="G138" s="5" t="s">
        <v>277</v>
      </c>
      <c r="H138" s="65">
        <v>1</v>
      </c>
      <c r="I138" s="65">
        <v>1648</v>
      </c>
      <c r="J138" s="64"/>
      <c r="K138" s="65">
        <v>1</v>
      </c>
      <c r="L138" s="65">
        <v>1648</v>
      </c>
      <c r="M138" s="58">
        <f t="shared" si="6"/>
        <v>824</v>
      </c>
      <c r="N138" s="58">
        <f t="shared" si="7"/>
        <v>824</v>
      </c>
      <c r="O138" s="69"/>
      <c r="P138" s="5"/>
    </row>
    <row r="139" spans="1:16" ht="12.75">
      <c r="A139" s="3">
        <f t="shared" si="8"/>
        <v>93</v>
      </c>
      <c r="B139" s="54" t="s">
        <v>374</v>
      </c>
      <c r="C139" s="66">
        <v>43617</v>
      </c>
      <c r="D139" s="41">
        <v>1130723</v>
      </c>
      <c r="E139" s="64"/>
      <c r="F139" s="64"/>
      <c r="G139" s="5" t="s">
        <v>277</v>
      </c>
      <c r="H139" s="65">
        <v>1</v>
      </c>
      <c r="I139" s="65">
        <v>1943</v>
      </c>
      <c r="J139" s="64"/>
      <c r="K139" s="65">
        <v>1</v>
      </c>
      <c r="L139" s="65">
        <v>1943</v>
      </c>
      <c r="M139" s="58">
        <f t="shared" si="6"/>
        <v>971.5</v>
      </c>
      <c r="N139" s="58">
        <f t="shared" si="7"/>
        <v>971.5</v>
      </c>
      <c r="O139" s="69"/>
      <c r="P139" s="5"/>
    </row>
    <row r="140" spans="1:16" ht="39">
      <c r="A140" s="3">
        <f t="shared" si="8"/>
        <v>94</v>
      </c>
      <c r="B140" s="54" t="s">
        <v>375</v>
      </c>
      <c r="C140" s="66">
        <v>43617</v>
      </c>
      <c r="D140" s="41">
        <v>1130724</v>
      </c>
      <c r="E140" s="64"/>
      <c r="F140" s="64"/>
      <c r="G140" s="5" t="s">
        <v>277</v>
      </c>
      <c r="H140" s="65">
        <v>2</v>
      </c>
      <c r="I140" s="65">
        <v>256</v>
      </c>
      <c r="J140" s="64"/>
      <c r="K140" s="65">
        <v>2</v>
      </c>
      <c r="L140" s="65">
        <v>256</v>
      </c>
      <c r="M140" s="58">
        <f t="shared" si="6"/>
        <v>128</v>
      </c>
      <c r="N140" s="58">
        <f t="shared" si="7"/>
        <v>128</v>
      </c>
      <c r="O140" s="69"/>
      <c r="P140" s="5"/>
    </row>
    <row r="141" spans="1:16" ht="39">
      <c r="A141" s="3">
        <f t="shared" si="8"/>
        <v>95</v>
      </c>
      <c r="B141" s="54" t="s">
        <v>376</v>
      </c>
      <c r="C141" s="66">
        <v>43617</v>
      </c>
      <c r="D141" s="41">
        <v>1130725</v>
      </c>
      <c r="E141" s="64"/>
      <c r="F141" s="64"/>
      <c r="G141" s="5" t="s">
        <v>277</v>
      </c>
      <c r="H141" s="65">
        <v>2</v>
      </c>
      <c r="I141" s="65">
        <v>482</v>
      </c>
      <c r="J141" s="64"/>
      <c r="K141" s="65">
        <v>2</v>
      </c>
      <c r="L141" s="65">
        <v>482</v>
      </c>
      <c r="M141" s="58">
        <f t="shared" si="6"/>
        <v>241</v>
      </c>
      <c r="N141" s="58">
        <f t="shared" si="7"/>
        <v>241</v>
      </c>
      <c r="O141" s="69"/>
      <c r="P141" s="5"/>
    </row>
    <row r="142" spans="1:16" ht="12.75">
      <c r="A142" s="3">
        <f t="shared" si="8"/>
        <v>96</v>
      </c>
      <c r="B142" s="54" t="s">
        <v>377</v>
      </c>
      <c r="C142" s="66">
        <v>43617</v>
      </c>
      <c r="D142" s="41">
        <v>1130726</v>
      </c>
      <c r="E142" s="64"/>
      <c r="F142" s="64"/>
      <c r="G142" s="5" t="s">
        <v>277</v>
      </c>
      <c r="H142" s="65">
        <v>1</v>
      </c>
      <c r="I142" s="65">
        <v>360</v>
      </c>
      <c r="J142" s="64"/>
      <c r="K142" s="65">
        <v>1</v>
      </c>
      <c r="L142" s="65">
        <v>360</v>
      </c>
      <c r="M142" s="58">
        <f t="shared" si="6"/>
        <v>180</v>
      </c>
      <c r="N142" s="58">
        <f t="shared" si="7"/>
        <v>180</v>
      </c>
      <c r="O142" s="69"/>
      <c r="P142" s="5"/>
    </row>
    <row r="143" spans="1:16" ht="12.75">
      <c r="A143" s="3">
        <f t="shared" si="8"/>
        <v>97</v>
      </c>
      <c r="B143" s="54" t="s">
        <v>378</v>
      </c>
      <c r="C143" s="66">
        <v>43617</v>
      </c>
      <c r="D143" s="41">
        <v>1130727</v>
      </c>
      <c r="E143" s="64"/>
      <c r="F143" s="64"/>
      <c r="G143" s="5" t="s">
        <v>277</v>
      </c>
      <c r="H143" s="65">
        <v>1</v>
      </c>
      <c r="I143" s="65">
        <v>68</v>
      </c>
      <c r="J143" s="64"/>
      <c r="K143" s="65">
        <v>1</v>
      </c>
      <c r="L143" s="65">
        <v>68</v>
      </c>
      <c r="M143" s="58">
        <f t="shared" si="6"/>
        <v>34</v>
      </c>
      <c r="N143" s="58">
        <f t="shared" si="7"/>
        <v>34</v>
      </c>
      <c r="O143" s="69"/>
      <c r="P143" s="5"/>
    </row>
    <row r="144" spans="1:16" ht="12.75">
      <c r="A144" s="3">
        <f t="shared" si="8"/>
        <v>98</v>
      </c>
      <c r="B144" s="54" t="s">
        <v>379</v>
      </c>
      <c r="C144" s="66">
        <v>43617</v>
      </c>
      <c r="D144" s="41">
        <v>1130728</v>
      </c>
      <c r="E144" s="64"/>
      <c r="F144" s="64"/>
      <c r="G144" s="5" t="s">
        <v>277</v>
      </c>
      <c r="H144" s="65">
        <v>1</v>
      </c>
      <c r="I144" s="65">
        <v>620</v>
      </c>
      <c r="J144" s="64"/>
      <c r="K144" s="65">
        <v>1</v>
      </c>
      <c r="L144" s="65">
        <v>620</v>
      </c>
      <c r="M144" s="58">
        <f>L144/2</f>
        <v>310</v>
      </c>
      <c r="N144" s="58">
        <f t="shared" si="7"/>
        <v>310</v>
      </c>
      <c r="O144" s="69"/>
      <c r="P144" s="5"/>
    </row>
    <row r="145" spans="1:16" ht="26.25">
      <c r="A145" s="3">
        <f t="shared" si="8"/>
        <v>99</v>
      </c>
      <c r="B145" s="54" t="s">
        <v>380</v>
      </c>
      <c r="C145" s="66">
        <v>43617</v>
      </c>
      <c r="D145" s="41">
        <v>1130729</v>
      </c>
      <c r="E145" s="64"/>
      <c r="F145" s="64"/>
      <c r="G145" s="5" t="s">
        <v>277</v>
      </c>
      <c r="H145" s="65">
        <v>1</v>
      </c>
      <c r="I145" s="65">
        <v>3294</v>
      </c>
      <c r="J145" s="64"/>
      <c r="K145" s="65">
        <v>1</v>
      </c>
      <c r="L145" s="65">
        <v>3294</v>
      </c>
      <c r="M145" s="58">
        <f t="shared" si="6"/>
        <v>1647</v>
      </c>
      <c r="N145" s="58">
        <f t="shared" si="7"/>
        <v>1647</v>
      </c>
      <c r="O145" s="69"/>
      <c r="P145" s="5"/>
    </row>
    <row r="146" spans="1:16" ht="12.75">
      <c r="A146" s="3">
        <f t="shared" si="8"/>
        <v>100</v>
      </c>
      <c r="B146" s="54" t="s">
        <v>381</v>
      </c>
      <c r="C146" s="66">
        <v>43617</v>
      </c>
      <c r="D146" s="41">
        <v>1130730</v>
      </c>
      <c r="E146" s="64"/>
      <c r="F146" s="64"/>
      <c r="G146" s="5" t="s">
        <v>277</v>
      </c>
      <c r="H146" s="65">
        <v>1</v>
      </c>
      <c r="I146" s="65">
        <v>986</v>
      </c>
      <c r="J146" s="64"/>
      <c r="K146" s="65">
        <v>1</v>
      </c>
      <c r="L146" s="65">
        <v>986</v>
      </c>
      <c r="M146" s="58">
        <f t="shared" si="6"/>
        <v>493</v>
      </c>
      <c r="N146" s="58">
        <f t="shared" si="7"/>
        <v>493</v>
      </c>
      <c r="O146" s="69"/>
      <c r="P146" s="5"/>
    </row>
    <row r="147" spans="1:16" ht="12.75">
      <c r="A147" s="3">
        <f t="shared" si="8"/>
        <v>101</v>
      </c>
      <c r="B147" s="54" t="s">
        <v>382</v>
      </c>
      <c r="C147" s="66">
        <v>43617</v>
      </c>
      <c r="D147" s="41">
        <v>1130731</v>
      </c>
      <c r="E147" s="64"/>
      <c r="F147" s="64"/>
      <c r="G147" s="5" t="s">
        <v>277</v>
      </c>
      <c r="H147" s="65">
        <v>1</v>
      </c>
      <c r="I147" s="65">
        <v>3828</v>
      </c>
      <c r="J147" s="64"/>
      <c r="K147" s="65">
        <v>1</v>
      </c>
      <c r="L147" s="65">
        <v>3828</v>
      </c>
      <c r="M147" s="58">
        <f t="shared" si="6"/>
        <v>1914</v>
      </c>
      <c r="N147" s="58">
        <f t="shared" si="7"/>
        <v>1914</v>
      </c>
      <c r="O147" s="69"/>
      <c r="P147" s="5"/>
    </row>
    <row r="148" spans="1:16" ht="12.75">
      <c r="A148" s="3">
        <f t="shared" si="8"/>
        <v>102</v>
      </c>
      <c r="B148" s="54" t="s">
        <v>383</v>
      </c>
      <c r="C148" s="66">
        <v>43617</v>
      </c>
      <c r="D148" s="41">
        <v>1130732</v>
      </c>
      <c r="E148" s="64"/>
      <c r="F148" s="64"/>
      <c r="G148" s="5" t="s">
        <v>277</v>
      </c>
      <c r="H148" s="65">
        <v>5</v>
      </c>
      <c r="I148" s="65">
        <v>2550</v>
      </c>
      <c r="J148" s="64"/>
      <c r="K148" s="65">
        <v>5</v>
      </c>
      <c r="L148" s="65">
        <v>2550</v>
      </c>
      <c r="M148" s="58">
        <f t="shared" si="6"/>
        <v>1275</v>
      </c>
      <c r="N148" s="58">
        <f t="shared" si="7"/>
        <v>1275</v>
      </c>
      <c r="O148" s="69"/>
      <c r="P148" s="5"/>
    </row>
    <row r="149" spans="1:16" ht="39">
      <c r="A149" s="3">
        <f t="shared" si="8"/>
        <v>103</v>
      </c>
      <c r="B149" s="54" t="s">
        <v>384</v>
      </c>
      <c r="C149" s="66">
        <v>43617</v>
      </c>
      <c r="D149" s="41">
        <v>1130733</v>
      </c>
      <c r="E149" s="64"/>
      <c r="F149" s="64"/>
      <c r="G149" s="5" t="s">
        <v>277</v>
      </c>
      <c r="H149" s="65">
        <v>1</v>
      </c>
      <c r="I149" s="65">
        <v>778</v>
      </c>
      <c r="J149" s="64"/>
      <c r="K149" s="65">
        <v>1</v>
      </c>
      <c r="L149" s="65">
        <v>778</v>
      </c>
      <c r="M149" s="58">
        <f t="shared" si="6"/>
        <v>389</v>
      </c>
      <c r="N149" s="58">
        <f t="shared" si="7"/>
        <v>389</v>
      </c>
      <c r="O149" s="69"/>
      <c r="P149" s="5"/>
    </row>
    <row r="150" spans="1:16" ht="26.25">
      <c r="A150" s="3">
        <f t="shared" si="8"/>
        <v>104</v>
      </c>
      <c r="B150" s="54" t="s">
        <v>385</v>
      </c>
      <c r="C150" s="66">
        <v>43617</v>
      </c>
      <c r="D150" s="41">
        <v>1130734</v>
      </c>
      <c r="E150" s="64"/>
      <c r="F150" s="64"/>
      <c r="G150" s="5" t="s">
        <v>277</v>
      </c>
      <c r="H150" s="67">
        <v>5</v>
      </c>
      <c r="I150" s="68">
        <v>16760</v>
      </c>
      <c r="J150" s="64"/>
      <c r="K150" s="67">
        <v>5</v>
      </c>
      <c r="L150" s="68">
        <v>16760</v>
      </c>
      <c r="M150" s="58">
        <f t="shared" si="6"/>
        <v>8380</v>
      </c>
      <c r="N150" s="58">
        <f t="shared" si="7"/>
        <v>8380</v>
      </c>
      <c r="O150" s="69"/>
      <c r="P150" s="5"/>
    </row>
    <row r="151" spans="1:16" ht="12.75">
      <c r="A151" s="3">
        <f t="shared" si="8"/>
        <v>105</v>
      </c>
      <c r="B151" s="54" t="s">
        <v>386</v>
      </c>
      <c r="C151" s="66">
        <v>43617</v>
      </c>
      <c r="D151" s="41">
        <v>1130735</v>
      </c>
      <c r="E151" s="64"/>
      <c r="F151" s="64"/>
      <c r="G151" s="5" t="s">
        <v>277</v>
      </c>
      <c r="H151" s="67">
        <v>5</v>
      </c>
      <c r="I151" s="68">
        <v>2500</v>
      </c>
      <c r="J151" s="64"/>
      <c r="K151" s="67">
        <v>5</v>
      </c>
      <c r="L151" s="68">
        <v>2500</v>
      </c>
      <c r="M151" s="58">
        <f t="shared" si="6"/>
        <v>1250</v>
      </c>
      <c r="N151" s="58">
        <f t="shared" si="7"/>
        <v>1250</v>
      </c>
      <c r="O151" s="69"/>
      <c r="P151" s="5"/>
    </row>
    <row r="152" spans="1:16" ht="12.75">
      <c r="A152" s="3">
        <f t="shared" si="8"/>
        <v>106</v>
      </c>
      <c r="B152" s="54" t="s">
        <v>387</v>
      </c>
      <c r="C152" s="66">
        <v>43617</v>
      </c>
      <c r="D152" s="41">
        <v>1130736</v>
      </c>
      <c r="E152" s="64"/>
      <c r="F152" s="64"/>
      <c r="G152" s="5" t="s">
        <v>277</v>
      </c>
      <c r="H152" s="67">
        <v>1</v>
      </c>
      <c r="I152" s="68">
        <v>840</v>
      </c>
      <c r="J152" s="64"/>
      <c r="K152" s="67">
        <v>1</v>
      </c>
      <c r="L152" s="68">
        <v>840</v>
      </c>
      <c r="M152" s="58">
        <f t="shared" si="6"/>
        <v>420</v>
      </c>
      <c r="N152" s="58">
        <f t="shared" si="7"/>
        <v>420</v>
      </c>
      <c r="O152" s="69"/>
      <c r="P152" s="5"/>
    </row>
    <row r="153" spans="1:16" ht="12.75">
      <c r="A153" s="104" t="s">
        <v>269</v>
      </c>
      <c r="B153" s="104"/>
      <c r="C153" s="104"/>
      <c r="D153" s="104"/>
      <c r="E153" s="104"/>
      <c r="F153" s="104"/>
      <c r="G153" s="105"/>
      <c r="H153" s="48">
        <f>SUM(H65:H152)</f>
        <v>177</v>
      </c>
      <c r="I153" s="62">
        <f aca="true" t="shared" si="9" ref="I153:N153">SUM(I65:I152)</f>
        <v>221534.46999999997</v>
      </c>
      <c r="J153" s="48"/>
      <c r="K153" s="48">
        <f t="shared" si="9"/>
        <v>177</v>
      </c>
      <c r="L153" s="62">
        <f t="shared" si="9"/>
        <v>221534.46999999997</v>
      </c>
      <c r="M153" s="62">
        <f t="shared" si="9"/>
        <v>110767.23499999999</v>
      </c>
      <c r="N153" s="62">
        <f t="shared" si="9"/>
        <v>110767.23499999999</v>
      </c>
      <c r="O153" s="8"/>
      <c r="P153" s="4"/>
    </row>
    <row r="154" spans="2:16" ht="12.75">
      <c r="B154" s="24"/>
      <c r="C154" s="24"/>
      <c r="D154" s="24"/>
      <c r="E154" s="24"/>
      <c r="F154" s="106"/>
      <c r="G154" s="106"/>
      <c r="H154" s="106"/>
      <c r="I154" s="106"/>
      <c r="J154" s="106"/>
      <c r="K154" s="106"/>
      <c r="L154" s="106"/>
      <c r="M154" s="29"/>
      <c r="N154" s="29"/>
      <c r="O154" s="28"/>
      <c r="P154" s="24"/>
    </row>
    <row r="155" spans="2:16" ht="12.75">
      <c r="B155" s="25"/>
      <c r="C155" s="25"/>
      <c r="E155" s="24"/>
      <c r="G155" s="26"/>
      <c r="H155" s="28"/>
      <c r="I155" s="29"/>
      <c r="J155" s="27"/>
      <c r="K155" s="28"/>
      <c r="L155" s="29"/>
      <c r="M155" s="29"/>
      <c r="N155" s="29"/>
      <c r="O155" s="28"/>
      <c r="P155" s="24"/>
    </row>
    <row r="156" spans="1:16" ht="12.75">
      <c r="A156" s="103" t="s">
        <v>12</v>
      </c>
      <c r="B156" s="103" t="s">
        <v>13</v>
      </c>
      <c r="C156" s="103" t="s">
        <v>14</v>
      </c>
      <c r="D156" s="103" t="s">
        <v>1</v>
      </c>
      <c r="E156" s="103"/>
      <c r="F156" s="103"/>
      <c r="G156" s="103" t="s">
        <v>2</v>
      </c>
      <c r="H156" s="103" t="s">
        <v>3</v>
      </c>
      <c r="I156" s="103"/>
      <c r="J156" s="103" t="s">
        <v>17</v>
      </c>
      <c r="K156" s="103" t="s">
        <v>18</v>
      </c>
      <c r="L156" s="103"/>
      <c r="M156" s="103"/>
      <c r="N156" s="103"/>
      <c r="O156" s="103"/>
      <c r="P156" s="103" t="s">
        <v>4</v>
      </c>
    </row>
    <row r="157" spans="1:16" ht="12.75">
      <c r="A157" s="103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</row>
    <row r="158" spans="1:16" ht="12.75">
      <c r="A158" s="103"/>
      <c r="B158" s="103"/>
      <c r="C158" s="103"/>
      <c r="D158" s="99" t="s">
        <v>399</v>
      </c>
      <c r="E158" s="99" t="s">
        <v>5</v>
      </c>
      <c r="F158" s="99" t="s">
        <v>6</v>
      </c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</row>
    <row r="159" spans="1:16" ht="12.75">
      <c r="A159" s="103"/>
      <c r="B159" s="103"/>
      <c r="C159" s="103"/>
      <c r="D159" s="99"/>
      <c r="E159" s="99"/>
      <c r="F159" s="99"/>
      <c r="G159" s="103"/>
      <c r="H159" s="99" t="s">
        <v>7</v>
      </c>
      <c r="I159" s="99" t="s">
        <v>8</v>
      </c>
      <c r="J159" s="103"/>
      <c r="K159" s="99" t="s">
        <v>7</v>
      </c>
      <c r="L159" s="99" t="s">
        <v>9</v>
      </c>
      <c r="M159" s="99" t="s">
        <v>16</v>
      </c>
      <c r="N159" s="99" t="s">
        <v>10</v>
      </c>
      <c r="O159" s="99" t="s">
        <v>11</v>
      </c>
      <c r="P159" s="103"/>
    </row>
    <row r="160" spans="1:16" ht="54" customHeight="1">
      <c r="A160" s="103"/>
      <c r="B160" s="103"/>
      <c r="C160" s="103"/>
      <c r="D160" s="99"/>
      <c r="E160" s="99"/>
      <c r="F160" s="99"/>
      <c r="G160" s="103"/>
      <c r="H160" s="99"/>
      <c r="I160" s="99"/>
      <c r="J160" s="103"/>
      <c r="K160" s="99"/>
      <c r="L160" s="99"/>
      <c r="M160" s="99"/>
      <c r="N160" s="99"/>
      <c r="O160" s="99"/>
      <c r="P160" s="103"/>
    </row>
    <row r="161" spans="1:16" ht="12.75">
      <c r="A161" s="4">
        <v>1</v>
      </c>
      <c r="B161" s="4">
        <v>2</v>
      </c>
      <c r="C161" s="4">
        <v>3</v>
      </c>
      <c r="D161" s="4">
        <v>4</v>
      </c>
      <c r="E161" s="4">
        <v>5</v>
      </c>
      <c r="F161" s="4">
        <v>6</v>
      </c>
      <c r="G161" s="4">
        <v>7</v>
      </c>
      <c r="H161" s="4">
        <v>8</v>
      </c>
      <c r="I161" s="4">
        <v>9</v>
      </c>
      <c r="J161" s="4">
        <v>10</v>
      </c>
      <c r="K161" s="4">
        <v>11</v>
      </c>
      <c r="L161" s="4">
        <v>12</v>
      </c>
      <c r="M161" s="4">
        <v>13</v>
      </c>
      <c r="N161" s="4">
        <v>14</v>
      </c>
      <c r="O161" s="4">
        <v>15</v>
      </c>
      <c r="P161" s="4">
        <v>16</v>
      </c>
    </row>
    <row r="162" spans="1:16" ht="12.75">
      <c r="A162" s="3">
        <v>107</v>
      </c>
      <c r="B162" s="33" t="s">
        <v>320</v>
      </c>
      <c r="C162" s="32"/>
      <c r="D162" s="41">
        <v>1140027</v>
      </c>
      <c r="E162" s="5"/>
      <c r="F162" s="5"/>
      <c r="G162" s="5"/>
      <c r="H162" s="42">
        <v>1</v>
      </c>
      <c r="I162" s="42">
        <v>77.3</v>
      </c>
      <c r="J162" s="5"/>
      <c r="K162" s="42">
        <v>1</v>
      </c>
      <c r="L162" s="42">
        <v>77.3</v>
      </c>
      <c r="M162" s="9">
        <f>L162/2</f>
        <v>38.65</v>
      </c>
      <c r="N162" s="9">
        <f>L162/2</f>
        <v>38.65</v>
      </c>
      <c r="O162" s="7"/>
      <c r="P162" s="5"/>
    </row>
    <row r="163" spans="1:16" ht="12.75">
      <c r="A163" s="3">
        <v>108</v>
      </c>
      <c r="B163" s="33" t="s">
        <v>321</v>
      </c>
      <c r="C163" s="32"/>
      <c r="D163" s="41">
        <v>1140030</v>
      </c>
      <c r="E163" s="5"/>
      <c r="F163" s="5"/>
      <c r="G163" s="5"/>
      <c r="H163" s="42">
        <v>2</v>
      </c>
      <c r="I163" s="42">
        <v>9.7</v>
      </c>
      <c r="J163" s="5"/>
      <c r="K163" s="42">
        <v>2</v>
      </c>
      <c r="L163" s="42">
        <v>9.7</v>
      </c>
      <c r="M163" s="9">
        <f>L163/2</f>
        <v>4.85</v>
      </c>
      <c r="N163" s="9">
        <f>L163/2</f>
        <v>4.85</v>
      </c>
      <c r="O163" s="7"/>
      <c r="P163" s="5"/>
    </row>
    <row r="164" spans="1:16" ht="12.75">
      <c r="A164" s="3">
        <v>109</v>
      </c>
      <c r="B164" s="33" t="s">
        <v>322</v>
      </c>
      <c r="C164" s="32"/>
      <c r="D164" s="41">
        <v>1140031</v>
      </c>
      <c r="E164" s="5"/>
      <c r="F164" s="5"/>
      <c r="G164" s="5"/>
      <c r="H164" s="42">
        <v>1</v>
      </c>
      <c r="I164" s="42">
        <v>14</v>
      </c>
      <c r="J164" s="5"/>
      <c r="K164" s="42">
        <v>1</v>
      </c>
      <c r="L164" s="42">
        <v>14</v>
      </c>
      <c r="M164" s="9">
        <f>L164/2</f>
        <v>7</v>
      </c>
      <c r="N164" s="9">
        <f>L164/2</f>
        <v>7</v>
      </c>
      <c r="O164" s="7"/>
      <c r="P164" s="5"/>
    </row>
    <row r="165" spans="1:16" ht="12.75">
      <c r="A165" s="3">
        <v>110</v>
      </c>
      <c r="B165" s="33" t="s">
        <v>325</v>
      </c>
      <c r="C165" s="32"/>
      <c r="D165" s="41">
        <v>1140064</v>
      </c>
      <c r="E165" s="5"/>
      <c r="F165" s="5"/>
      <c r="G165" s="5"/>
      <c r="H165" s="42">
        <v>2</v>
      </c>
      <c r="I165" s="42">
        <v>39.3</v>
      </c>
      <c r="J165" s="5"/>
      <c r="K165" s="42">
        <v>2</v>
      </c>
      <c r="L165" s="42">
        <v>39.3</v>
      </c>
      <c r="M165" s="9">
        <f>L165/2</f>
        <v>19.65</v>
      </c>
      <c r="N165" s="9">
        <f>L165/2</f>
        <v>19.65</v>
      </c>
      <c r="O165" s="7"/>
      <c r="P165" s="5"/>
    </row>
    <row r="166" spans="1:16" ht="12.75">
      <c r="A166" s="100" t="s">
        <v>269</v>
      </c>
      <c r="B166" s="100"/>
      <c r="C166" s="100"/>
      <c r="D166" s="100"/>
      <c r="E166" s="100"/>
      <c r="F166" s="100"/>
      <c r="G166" s="101"/>
      <c r="H166" s="30">
        <f>SUM(H162:H165)</f>
        <v>6</v>
      </c>
      <c r="I166" s="10">
        <f>SUM(I162:I165)</f>
        <v>140.3</v>
      </c>
      <c r="J166" s="27"/>
      <c r="K166" s="8">
        <f>SUM(K162:K165)</f>
        <v>6</v>
      </c>
      <c r="L166" s="10">
        <f>SUM(L162:L165)</f>
        <v>140.3</v>
      </c>
      <c r="M166" s="10">
        <f>SUM(M162:M165)</f>
        <v>70.15</v>
      </c>
      <c r="N166" s="10">
        <f>SUM(N162:N165)</f>
        <v>70.15</v>
      </c>
      <c r="O166" s="28"/>
      <c r="P166" s="24"/>
    </row>
    <row r="169" spans="1:13" ht="15">
      <c r="A169" s="102" t="s">
        <v>27</v>
      </c>
      <c r="B169" s="102" t="s">
        <v>28</v>
      </c>
      <c r="C169" s="102" t="s">
        <v>19</v>
      </c>
      <c r="D169" s="102"/>
      <c r="E169" s="103" t="s">
        <v>20</v>
      </c>
      <c r="F169" s="102" t="s">
        <v>3</v>
      </c>
      <c r="G169" s="102"/>
      <c r="H169" s="102"/>
      <c r="I169" s="102" t="s">
        <v>30</v>
      </c>
      <c r="J169" s="102"/>
      <c r="K169" s="102"/>
      <c r="L169" s="102" t="s">
        <v>21</v>
      </c>
      <c r="M169" s="102"/>
    </row>
    <row r="170" spans="1:13" ht="52.5">
      <c r="A170" s="102"/>
      <c r="B170" s="102"/>
      <c r="C170" s="11" t="s">
        <v>22</v>
      </c>
      <c r="D170" s="3" t="s">
        <v>29</v>
      </c>
      <c r="E170" s="103"/>
      <c r="F170" s="11" t="s">
        <v>398</v>
      </c>
      <c r="G170" s="11" t="s">
        <v>24</v>
      </c>
      <c r="H170" s="11" t="s">
        <v>25</v>
      </c>
      <c r="I170" s="11" t="s">
        <v>23</v>
      </c>
      <c r="J170" s="11" t="s">
        <v>26</v>
      </c>
      <c r="K170" s="11" t="s">
        <v>25</v>
      </c>
      <c r="L170" s="102"/>
      <c r="M170" s="102"/>
    </row>
    <row r="171" spans="1:13" ht="12.75">
      <c r="A171" s="12">
        <v>1</v>
      </c>
      <c r="B171" s="12">
        <v>2</v>
      </c>
      <c r="C171" s="12">
        <v>3</v>
      </c>
      <c r="D171" s="12">
        <v>4</v>
      </c>
      <c r="E171" s="12">
        <v>5</v>
      </c>
      <c r="F171" s="14">
        <v>6</v>
      </c>
      <c r="G171" s="12">
        <v>7</v>
      </c>
      <c r="H171" s="12">
        <v>8</v>
      </c>
      <c r="I171" s="12">
        <v>9</v>
      </c>
      <c r="J171" s="12">
        <v>10</v>
      </c>
      <c r="K171" s="12">
        <v>11</v>
      </c>
      <c r="L171" s="107">
        <v>12</v>
      </c>
      <c r="M171" s="107"/>
    </row>
    <row r="172" spans="1:13" ht="15">
      <c r="A172" s="3">
        <v>1</v>
      </c>
      <c r="B172" s="52">
        <v>221</v>
      </c>
      <c r="C172" s="42" t="s">
        <v>323</v>
      </c>
      <c r="D172" s="3"/>
      <c r="E172" s="3"/>
      <c r="F172" s="46">
        <v>2</v>
      </c>
      <c r="G172" s="9">
        <f>H172/F172</f>
        <v>20.8085</v>
      </c>
      <c r="H172" s="47">
        <v>41.617</v>
      </c>
      <c r="I172" s="46">
        <v>2</v>
      </c>
      <c r="J172" s="9">
        <f>K172/I172</f>
        <v>20.8085</v>
      </c>
      <c r="K172" s="47">
        <v>41.617</v>
      </c>
      <c r="L172" s="103"/>
      <c r="M172" s="103"/>
    </row>
    <row r="173" spans="1:13" ht="15">
      <c r="A173" s="3">
        <v>2</v>
      </c>
      <c r="B173" s="52">
        <v>221</v>
      </c>
      <c r="C173" s="42" t="s">
        <v>326</v>
      </c>
      <c r="D173" s="3"/>
      <c r="E173" s="3"/>
      <c r="F173" s="46">
        <v>1</v>
      </c>
      <c r="G173" s="9">
        <v>150</v>
      </c>
      <c r="H173" s="47">
        <v>150</v>
      </c>
      <c r="I173" s="46">
        <v>1</v>
      </c>
      <c r="J173" s="9">
        <v>150</v>
      </c>
      <c r="K173" s="47">
        <v>150</v>
      </c>
      <c r="L173" s="108"/>
      <c r="M173" s="109"/>
    </row>
    <row r="174" spans="1:13" ht="15">
      <c r="A174" s="3">
        <v>3</v>
      </c>
      <c r="B174" s="52">
        <v>221</v>
      </c>
      <c r="C174" s="42" t="s">
        <v>324</v>
      </c>
      <c r="D174" s="3"/>
      <c r="E174" s="3"/>
      <c r="F174" s="46">
        <v>2</v>
      </c>
      <c r="G174" s="9">
        <f>H174/F174</f>
        <v>19.6665</v>
      </c>
      <c r="H174" s="47">
        <v>39.333</v>
      </c>
      <c r="I174" s="46">
        <v>2</v>
      </c>
      <c r="J174" s="9">
        <f>K174/I174</f>
        <v>19.6665</v>
      </c>
      <c r="K174" s="47">
        <v>39.333</v>
      </c>
      <c r="L174" s="103"/>
      <c r="M174" s="103"/>
    </row>
    <row r="175" spans="1:13" ht="12.75">
      <c r="A175" s="13" t="s">
        <v>268</v>
      </c>
      <c r="B175" s="13"/>
      <c r="C175" s="13"/>
      <c r="D175" s="13"/>
      <c r="E175" s="13"/>
      <c r="F175" s="51">
        <f>SUM(F172:F174)</f>
        <v>5</v>
      </c>
      <c r="G175" s="51"/>
      <c r="H175" s="75">
        <f>SUM(H172:H174)</f>
        <v>230.95</v>
      </c>
      <c r="I175" s="51">
        <f>SUM(I172:I174)</f>
        <v>5</v>
      </c>
      <c r="J175" s="51"/>
      <c r="K175" s="75">
        <f>SUM(K172:K174)</f>
        <v>230.95</v>
      </c>
      <c r="L175" s="110"/>
      <c r="M175" s="111"/>
    </row>
    <row r="179" spans="2:13" ht="18">
      <c r="B179" s="80" t="s">
        <v>396</v>
      </c>
      <c r="I179" s="112" t="s">
        <v>397</v>
      </c>
      <c r="J179" s="112"/>
      <c r="K179" s="112"/>
      <c r="L179" s="112"/>
      <c r="M179" s="112"/>
    </row>
  </sheetData>
  <sheetProtection/>
  <mergeCells count="127">
    <mergeCell ref="P49:P53"/>
    <mergeCell ref="D51:D53"/>
    <mergeCell ref="E51:E53"/>
    <mergeCell ref="F51:F53"/>
    <mergeCell ref="H52:H53"/>
    <mergeCell ref="J49:J53"/>
    <mergeCell ref="N52:N53"/>
    <mergeCell ref="O52:O53"/>
    <mergeCell ref="D49:F50"/>
    <mergeCell ref="G49:G53"/>
    <mergeCell ref="A56:G56"/>
    <mergeCell ref="F46:L46"/>
    <mergeCell ref="K49:O51"/>
    <mergeCell ref="A49:A53"/>
    <mergeCell ref="I52:I53"/>
    <mergeCell ref="K52:K53"/>
    <mergeCell ref="L52:L53"/>
    <mergeCell ref="M52:M53"/>
    <mergeCell ref="B49:B53"/>
    <mergeCell ref="C49:C53"/>
    <mergeCell ref="H49:I51"/>
    <mergeCell ref="A45:G45"/>
    <mergeCell ref="L26:L27"/>
    <mergeCell ref="M26:M27"/>
    <mergeCell ref="N26:N27"/>
    <mergeCell ref="P23:P27"/>
    <mergeCell ref="I26:I27"/>
    <mergeCell ref="K26:K27"/>
    <mergeCell ref="O26:O27"/>
    <mergeCell ref="J23:J27"/>
    <mergeCell ref="K23:O25"/>
    <mergeCell ref="B23:B27"/>
    <mergeCell ref="C23:C27"/>
    <mergeCell ref="D23:F24"/>
    <mergeCell ref="G23:G27"/>
    <mergeCell ref="D25:D27"/>
    <mergeCell ref="E25:E27"/>
    <mergeCell ref="B13:B17"/>
    <mergeCell ref="C13:C17"/>
    <mergeCell ref="D15:D17"/>
    <mergeCell ref="A20:G20"/>
    <mergeCell ref="H26:H27"/>
    <mergeCell ref="H23:I25"/>
    <mergeCell ref="A23:A27"/>
    <mergeCell ref="F25:F27"/>
    <mergeCell ref="A8:P8"/>
    <mergeCell ref="G13:G17"/>
    <mergeCell ref="H13:I15"/>
    <mergeCell ref="P13:P17"/>
    <mergeCell ref="J13:J17"/>
    <mergeCell ref="K13:O15"/>
    <mergeCell ref="M16:M17"/>
    <mergeCell ref="A13:A17"/>
    <mergeCell ref="H16:H17"/>
    <mergeCell ref="D13:F14"/>
    <mergeCell ref="L16:L17"/>
    <mergeCell ref="N16:N17"/>
    <mergeCell ref="O16:O17"/>
    <mergeCell ref="Q16:Q17"/>
    <mergeCell ref="Q13:Q14"/>
    <mergeCell ref="I16:I17"/>
    <mergeCell ref="K16:K17"/>
    <mergeCell ref="K59:O61"/>
    <mergeCell ref="F21:L21"/>
    <mergeCell ref="F57:L57"/>
    <mergeCell ref="A4:D4"/>
    <mergeCell ref="A5:D5"/>
    <mergeCell ref="A12:P12"/>
    <mergeCell ref="A7:P7"/>
    <mergeCell ref="A11:P11"/>
    <mergeCell ref="E15:E17"/>
    <mergeCell ref="F15:F17"/>
    <mergeCell ref="N62:N63"/>
    <mergeCell ref="A6:P6"/>
    <mergeCell ref="A10:P10"/>
    <mergeCell ref="A59:A63"/>
    <mergeCell ref="B59:B63"/>
    <mergeCell ref="C59:C63"/>
    <mergeCell ref="D59:F60"/>
    <mergeCell ref="G59:G63"/>
    <mergeCell ref="H59:I61"/>
    <mergeCell ref="J59:J63"/>
    <mergeCell ref="O62:O63"/>
    <mergeCell ref="P59:P63"/>
    <mergeCell ref="D61:D63"/>
    <mergeCell ref="E61:E63"/>
    <mergeCell ref="F61:F63"/>
    <mergeCell ref="H62:H63"/>
    <mergeCell ref="I62:I63"/>
    <mergeCell ref="K62:K63"/>
    <mergeCell ref="L62:L63"/>
    <mergeCell ref="M62:M63"/>
    <mergeCell ref="L171:M171"/>
    <mergeCell ref="L172:M172"/>
    <mergeCell ref="L173:M173"/>
    <mergeCell ref="L174:M174"/>
    <mergeCell ref="L175:M175"/>
    <mergeCell ref="I179:M179"/>
    <mergeCell ref="A153:G153"/>
    <mergeCell ref="F154:L154"/>
    <mergeCell ref="A156:A160"/>
    <mergeCell ref="B156:B160"/>
    <mergeCell ref="C156:C160"/>
    <mergeCell ref="D156:F157"/>
    <mergeCell ref="G156:G160"/>
    <mergeCell ref="H156:I158"/>
    <mergeCell ref="J156:J160"/>
    <mergeCell ref="K156:O158"/>
    <mergeCell ref="P156:P160"/>
    <mergeCell ref="D158:D160"/>
    <mergeCell ref="E158:E160"/>
    <mergeCell ref="F158:F160"/>
    <mergeCell ref="H159:H160"/>
    <mergeCell ref="I159:I160"/>
    <mergeCell ref="K159:K160"/>
    <mergeCell ref="L159:L160"/>
    <mergeCell ref="M159:M160"/>
    <mergeCell ref="N159:N160"/>
    <mergeCell ref="O159:O160"/>
    <mergeCell ref="A166:G166"/>
    <mergeCell ref="A169:A170"/>
    <mergeCell ref="B169:B170"/>
    <mergeCell ref="C169:D169"/>
    <mergeCell ref="E169:E170"/>
    <mergeCell ref="F169:H169"/>
    <mergeCell ref="I169:K169"/>
    <mergeCell ref="L169:M170"/>
  </mergeCells>
  <printOptions/>
  <pageMargins left="0.31496062992125984" right="0.31496062992125984" top="0.35433070866141736" bottom="0.15748031496062992" header="0.1968503937007874" footer="0.15748031496062992"/>
  <pageSetup horizontalDpi="300" verticalDpi="300" orientation="landscape" paperSize="9" scale="80" r:id="rId2"/>
  <rowBreaks count="3" manualBreakCount="3">
    <brk id="37" max="15" man="1"/>
    <brk id="74" max="15" man="1"/>
    <brk id="155" max="1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Фещук</dc:creator>
  <cp:keywords/>
  <dc:description/>
  <cp:lastModifiedBy>User</cp:lastModifiedBy>
  <cp:lastPrinted>2020-12-29T07:30:04Z</cp:lastPrinted>
  <dcterms:created xsi:type="dcterms:W3CDTF">1999-07-07T07:42:48Z</dcterms:created>
  <dcterms:modified xsi:type="dcterms:W3CDTF">2020-12-29T12:38:15Z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