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firstSheet="2" activeTab="3"/>
  </bookViews>
  <sheets>
    <sheet name="temp" sheetId="1" state="hidden" r:id="rId1"/>
    <sheet name="pr" sheetId="2" state="hidden" r:id="rId2"/>
    <sheet name="Заполнить" sheetId="3" r:id="rId3"/>
    <sheet name="д1_оз1013-1113,1511,1515,1812" sheetId="4" r:id="rId4"/>
    <sheet name="д1_оз_1014" sheetId="5" state="hidden" r:id="rId5"/>
    <sheet name="д1_оз_1015" sheetId="6" state="hidden" r:id="rId6"/>
    <sheet name="д1_оз_1016" sheetId="7" state="hidden" r:id="rId7"/>
    <sheet name="д1_оз_1018" sheetId="8" state="hidden" r:id="rId8"/>
    <sheet name="д1_оз_1019" sheetId="9" state="hidden" r:id="rId9"/>
    <sheet name="д1_инма" sheetId="10" state="hidden" r:id="rId10"/>
    <sheet name="д1_нма" sheetId="11" state="hidden" r:id="rId11"/>
    <sheet name="д1_ки" sheetId="12" state="hidden" r:id="rId12"/>
    <sheet name="д2" sheetId="13" state="hidden" r:id="rId13"/>
    <sheet name="д3" sheetId="14" state="hidden" r:id="rId14"/>
    <sheet name="д4" sheetId="15" state="hidden" r:id="rId15"/>
    <sheet name="д5" sheetId="16" state="hidden" r:id="rId16"/>
    <sheet name="д6" sheetId="17" state="hidden" r:id="rId17"/>
    <sheet name="д7" sheetId="18" state="hidden" r:id="rId18"/>
    <sheet name="д8" sheetId="19" state="hidden" r:id="rId19"/>
    <sheet name="д9" sheetId="20" state="hidden" r:id="rId20"/>
    <sheet name="д10.1" sheetId="21" state="hidden" r:id="rId21"/>
    <sheet name="д10.2" sheetId="22" state="hidden" r:id="rId22"/>
    <sheet name="д11" sheetId="23" state="hidden" r:id="rId23"/>
    <sheet name="protokol" sheetId="24" state="hidden" r:id="rId24"/>
    <sheet name="kasa" sheetId="25" state="hidden" r:id="rId25"/>
    <sheet name="na-4" sheetId="26" state="hidden" r:id="rId26"/>
  </sheets>
  <definedNames>
    <definedName name="Excel_BuiltIn_Print_Area" localSheetId="23">'protokol'!$A$1:$R$75</definedName>
    <definedName name="Excel_BuiltIn_Print_Area" localSheetId="9">'д1_инма'!$A$1:$P$633</definedName>
    <definedName name="Excel_BuiltIn_Print_Area" localSheetId="11">'д1_ки'!$A$1:$P$633</definedName>
    <definedName name="Excel_BuiltIn_Print_Area" localSheetId="10">'д1_нма'!$A$1:$P$633</definedName>
    <definedName name="Excel_BuiltIn_Print_Area" localSheetId="4">'д1_оз_1014'!$A$1:$P$633</definedName>
    <definedName name="Excel_BuiltIn_Print_Area" localSheetId="5">'д1_оз_1015'!$A$1:$P$633</definedName>
    <definedName name="Excel_BuiltIn_Print_Area" localSheetId="6">'д1_оз_1016'!$A$1:$P$633</definedName>
    <definedName name="Excel_BuiltIn_Print_Area" localSheetId="7">'д1_оз_1018'!$A$1:$P$633</definedName>
    <definedName name="Excel_BuiltIn_Print_Area" localSheetId="8">'д1_оз_1019'!$A$1:$P$633</definedName>
    <definedName name="Excel_BuiltIn_Print_Area" localSheetId="3">'д1_оз1013-1113,1511,1515,1812'!#REF!</definedName>
    <definedName name="Excel_BuiltIn_Print_Area" localSheetId="12">'д2'!$A$1:$M$498</definedName>
    <definedName name="Excel_BuiltIn_Print_Area" localSheetId="13">'д3'!$A$1:$L$87</definedName>
    <definedName name="Excel_BuiltIn_Print_Area" localSheetId="16">'д6'!$A$2:$K$98</definedName>
    <definedName name="Excel_BuiltIn_Print_Area" localSheetId="17">'д7'!$A$1:$H$109</definedName>
    <definedName name="Excel_BuiltIn_Print_Area" localSheetId="18">'д8'!$A$1:$H$108</definedName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23">'protokol'!$A$1:$R$75</definedName>
    <definedName name="_xlnm.Print_Area" localSheetId="11">'д1_ки'!$A$1:$P$633</definedName>
    <definedName name="_xlnm.Print_Area" localSheetId="10">'д1_нма'!$A$1:$P$633</definedName>
    <definedName name="_xlnm.Print_Area" localSheetId="4">'д1_оз_1014'!$A$1:$P$633</definedName>
    <definedName name="_xlnm.Print_Area" localSheetId="5">'д1_оз_1015'!$A$1:$P$633</definedName>
    <definedName name="_xlnm.Print_Area" localSheetId="6">'д1_оз_1016'!$A$1:$P$633</definedName>
    <definedName name="_xlnm.Print_Area" localSheetId="7">'д1_оз_1018'!$A$1:$P$633</definedName>
    <definedName name="_xlnm.Print_Area" localSheetId="8">'д1_оз_1019'!$A$1:$P$633</definedName>
    <definedName name="_xlnm.Print_Area" localSheetId="3">'д1_оз1013-1113,1511,1515,1812'!$A$1:$I$621</definedName>
    <definedName name="_xlnm.Print_Area" localSheetId="12">'д2'!$A$1:$M$498</definedName>
    <definedName name="_xlnm.Print_Area" localSheetId="13">'д3'!$A$1:$L$87</definedName>
    <definedName name="_xlnm.Print_Area" localSheetId="16">'д6'!$A$2:$K$98</definedName>
    <definedName name="_xlnm.Print_Area" localSheetId="17">'д7'!$A$1:$H$109</definedName>
    <definedName name="_xlnm.Print_Area" localSheetId="18">'д8'!$A$1:$H$108</definedName>
    <definedName name="т" localSheetId="9">'д1_инма'!$A$1:$P$633</definedName>
  </definedNames>
  <calcPr fullCalcOnLoad="1"/>
</workbook>
</file>

<file path=xl/sharedStrings.xml><?xml version="1.0" encoding="utf-8"?>
<sst xmlns="http://schemas.openxmlformats.org/spreadsheetml/2006/main" count="4673" uniqueCount="829">
  <si>
    <t>Ідентифікаційний код за ЄДРПОУ</t>
  </si>
  <si>
    <r>
      <rPr>
        <b/>
        <sz val="13.5"/>
        <rFont val="Times New Roman"/>
        <family val="1"/>
      </rPr>
      <t>Синтетичні рахунки</t>
    </r>
    <r>
      <rPr>
        <sz val="13.5"/>
        <rFont val="Times New Roman"/>
        <family val="1"/>
      </rPr>
      <t xml:space="preserve"> </t>
    </r>
  </si>
  <si>
    <r>
      <rPr>
        <b/>
        <sz val="13.5"/>
        <rFont val="Times New Roman"/>
        <family val="1"/>
      </rP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</si>
  <si>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</si>
  <si>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</si>
  <si>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rPr>
        <b/>
        <sz val="13.5"/>
        <rFont val="Times New Roman"/>
        <family val="1"/>
      </rP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</si>
  <si>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</si>
  <si>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>Інвестиційна нерухомість</t>
  </si>
  <si>
    <t>Земельні ділянки</t>
  </si>
  <si>
    <t>Капітальні витрати на поліпшення земель</t>
  </si>
  <si>
    <t>Будівлі, споруди та передавальні пристрої</t>
  </si>
  <si>
    <t>Машини та обладнання</t>
  </si>
  <si>
    <t>Транспортні засоби</t>
  </si>
  <si>
    <t>Інструменти, прилади, інвентар</t>
  </si>
  <si>
    <t>Тварини та багаторічні насадження</t>
  </si>
  <si>
    <t>Інші основні засоби</t>
  </si>
  <si>
    <t xml:space="preserve">Інші необоротні матеріальні активи </t>
  </si>
  <si>
    <t>Музейні фонди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</si>
  <si>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</si>
  <si>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</si>
  <si>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</si>
  <si>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Інвентарна тара</t>
  </si>
  <si>
    <t>Необоротні матеріальні активи спеціального призначення</t>
  </si>
  <si>
    <t>Природні ресурси</t>
  </si>
  <si>
    <t>Інші необоротні матеріальні активи</t>
  </si>
  <si>
    <t>Авторське та суміжні з ним права</t>
  </si>
  <si>
    <t xml:space="preserve">Нематеріальні активи 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</si>
  <si>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</si>
  <si>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</si>
  <si>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</si>
  <si>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</si>
  <si>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Інші нематеріальні активи</t>
  </si>
  <si>
    <t xml:space="preserve">Незавершені капітальні інвестиції в необоротні активи 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</si>
  <si>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</si>
  <si>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</si>
  <si>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</si>
  <si>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Капітальні інвестиції в довгострокові біологічні активи</t>
  </si>
  <si>
    <r>
      <rPr>
        <b/>
        <sz val="13.5"/>
        <rFont val="Times New Roman"/>
        <family val="1"/>
      </rPr>
      <t>Клас 2. Запаси</t>
    </r>
    <r>
      <rPr>
        <sz val="13.5"/>
        <rFont val="Times New Roman"/>
        <family val="1"/>
      </rPr>
      <t xml:space="preserve"> </t>
    </r>
  </si>
  <si>
    <t>Продукти харчування</t>
  </si>
  <si>
    <t>Медикаменти та перев'язувальні матеріали</t>
  </si>
  <si>
    <t>Будівельні матеріали</t>
  </si>
  <si>
    <t>Пально-мастильні матеріали</t>
  </si>
  <si>
    <t>Запасні частини</t>
  </si>
  <si>
    <t>Тара</t>
  </si>
  <si>
    <t>Сировина і матеріали</t>
  </si>
  <si>
    <t>Інші виробничі запаси</t>
  </si>
  <si>
    <t>Готова продукція</t>
  </si>
  <si>
    <t>Малоцінні та швидкозношувані предмети</t>
  </si>
  <si>
    <t>Виключено</t>
  </si>
  <si>
    <t>Державні матеріальні резерви та запаси</t>
  </si>
  <si>
    <t>Активи для розподілу, передачі, продажу</t>
  </si>
  <si>
    <t>Інші нефінансові активи</t>
  </si>
  <si>
    <t>Клас 3. Кошти, розрахунки та інші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</si>
  <si>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</si>
  <si>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</si>
  <si>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</si>
  <si>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</si>
  <si>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</si>
  <si>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</si>
  <si>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Рахунки в казначействі</t>
  </si>
  <si>
    <t>Реєстраційні рахунки</t>
  </si>
  <si>
    <t>Інші рахунки в Казначействі</t>
  </si>
  <si>
    <t>Рахунки для обліку депозитних сум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</si>
  <si>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</si>
  <si>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</si>
  <si>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</si>
  <si>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</si>
  <si>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</si>
  <si>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</si>
  <si>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</si>
  <si>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</si>
  <si>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</si>
  <si>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</si>
  <si>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</si>
  <si>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</si>
  <si>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</si>
  <si>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</si>
  <si>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</si>
  <si>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</si>
  <si>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</si>
  <si>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</si>
  <si>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</si>
  <si>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rPr>
        <b/>
        <sz val="13.5"/>
        <rFont val="Times New Roman"/>
        <family val="1"/>
      </rP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</si>
  <si>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</si>
  <si>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</si>
  <si>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</si>
  <si>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</si>
  <si>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</si>
  <si>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</si>
  <si>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</si>
  <si>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</si>
  <si>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</si>
  <si>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</si>
  <si>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</si>
  <si>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</si>
  <si>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</si>
  <si>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</si>
  <si>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rPr>
        <b/>
        <sz val="13.5"/>
        <rFont val="Times New Roman"/>
        <family val="1"/>
      </rP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</si>
  <si>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</si>
  <si>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</si>
  <si>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</si>
  <si>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</si>
  <si>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</si>
  <si>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</si>
  <si>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</si>
  <si>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rPr>
        <b/>
        <sz val="13.5"/>
        <rFont val="Times New Roman"/>
        <family val="1"/>
      </rP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</si>
  <si>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</si>
  <si>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</si>
  <si>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</si>
  <si>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</si>
  <si>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</si>
  <si>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</si>
  <si>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</si>
  <si>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</si>
  <si>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</si>
  <si>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</si>
  <si>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</si>
  <si>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</si>
  <si>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</si>
  <si>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</si>
  <si>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</si>
  <si>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</si>
  <si>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</si>
  <si>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</si>
  <si>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</si>
  <si>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</si>
  <si>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</si>
  <si>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</si>
  <si>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</si>
  <si>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</si>
  <si>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</si>
  <si>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</si>
  <si>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</si>
  <si>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</si>
  <si>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</si>
  <si>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</si>
  <si>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</si>
  <si>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</si>
  <si>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</si>
  <si>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</si>
  <si>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</si>
  <si>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</si>
  <si>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</si>
  <si>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</si>
  <si>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</si>
  <si>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</si>
  <si>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</si>
  <si>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</si>
  <si>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</si>
  <si>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</si>
  <si>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rPr>
        <b/>
        <sz val="13.5"/>
        <rFont val="Times New Roman"/>
        <family val="1"/>
      </rP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</si>
  <si>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</si>
  <si>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</si>
  <si>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</si>
  <si>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</si>
  <si>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</si>
  <si>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</si>
  <si>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</si>
  <si>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</si>
  <si>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</si>
  <si>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</si>
  <si>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</si>
  <si>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</si>
  <si>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</si>
  <si>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</si>
  <si>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</si>
  <si>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</si>
  <si>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rPr>
        <b/>
        <sz val="13.5"/>
        <rFont val="Times New Roman"/>
        <family val="1"/>
      </rP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</si>
  <si>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</si>
  <si>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</si>
  <si>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</si>
  <si>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</si>
  <si>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</si>
  <si>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</si>
  <si>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</si>
  <si>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</si>
  <si>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</si>
  <si>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</si>
  <si>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</si>
  <si>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</si>
  <si>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</si>
  <si>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</si>
  <si>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</si>
  <si>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</si>
  <si>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</si>
  <si>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</si>
  <si>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</si>
  <si>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</si>
  <si>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</si>
  <si>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</si>
  <si>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</si>
  <si>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</si>
  <si>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Назва установи</t>
  </si>
  <si>
    <t>Срібненський НВК</t>
  </si>
  <si>
    <t>Код ЭДРПОУ</t>
  </si>
  <si>
    <t>25703375</t>
  </si>
  <si>
    <t>Дата і номер розпорядчого документу (Наказу)</t>
  </si>
  <si>
    <t>«  » грудня 2020 р. №</t>
  </si>
  <si>
    <t>Дата описів, відомостей, актів</t>
  </si>
  <si>
    <t>«___»__грудня___20_20_ р.</t>
  </si>
  <si>
    <t>Зняття залишків станом на</t>
  </si>
  <si>
    <t>«___»___грудня____20_20_ р.</t>
  </si>
  <si>
    <t>розпочата</t>
  </si>
  <si>
    <t>закінчена</t>
  </si>
  <si>
    <t>пасада</t>
  </si>
  <si>
    <t>ініціали, прізвище</t>
  </si>
  <si>
    <t>Голова комісії</t>
  </si>
  <si>
    <t>Директор НВК</t>
  </si>
  <si>
    <t>М.О.Дудка</t>
  </si>
  <si>
    <t>Члени комісії</t>
  </si>
  <si>
    <t>Головний бухгалтер</t>
  </si>
  <si>
    <t>В.П.Славич</t>
  </si>
  <si>
    <t>ЗДНВР</t>
  </si>
  <si>
    <t>Т.С.Солдатенко</t>
  </si>
  <si>
    <t>Профсоюз</t>
  </si>
  <si>
    <t>М.А.Колесник</t>
  </si>
  <si>
    <t>Завгосп</t>
  </si>
  <si>
    <t>О.О.Солдатенко</t>
  </si>
  <si>
    <t xml:space="preserve">Эти строки на всех листах скрыты, просто отобразите их </t>
  </si>
  <si>
    <t>Питання, пропозиції або про помилки пишіть на форумі</t>
  </si>
  <si>
    <r>
      <rPr>
        <sz val="8"/>
        <rFont val="Times New Roman"/>
        <family val="1"/>
      </rPr>
      <t>(місцезнаходження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</si>
  <si>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</si>
  <si>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</si>
  <si>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(підпис)</t>
  </si>
  <si>
    <t xml:space="preserve">Інвентаризація: </t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</si>
  <si>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</si>
  <si>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</si>
  <si>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</si>
  <si>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</si>
  <si>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№ з/п</t>
  </si>
  <si>
    <t>Найменування, стисла характеристика та призначення об’єкта</t>
  </si>
  <si>
    <t>Один. вимір.</t>
  </si>
  <si>
    <t>Фактична наявність</t>
  </si>
  <si>
    <t>кількість</t>
  </si>
  <si>
    <t>первісна балансова вартість(грн)</t>
  </si>
  <si>
    <t>сума зносу (накопиченої амортизації)</t>
  </si>
  <si>
    <t>Залишкова балансова варітсь (грн)</t>
  </si>
  <si>
    <t>строк корисного використання</t>
  </si>
  <si>
    <t>будівля школи з обустройством блока підготовки води</t>
  </si>
  <si>
    <t>шт</t>
  </si>
  <si>
    <t>колодязь Срібне</t>
  </si>
  <si>
    <t>спортивний майданчик</t>
  </si>
  <si>
    <t>тренажерний майданчик 7*17</t>
  </si>
  <si>
    <t>тренажерне обладнання</t>
  </si>
  <si>
    <t>комплект</t>
  </si>
  <si>
    <t>тротуарная плитка</t>
  </si>
  <si>
    <t>система роздільної каналізації,каналізаційних мереж та споруд</t>
  </si>
  <si>
    <t>Разом на сторінці</t>
  </si>
  <si>
    <t>Інші відомості</t>
  </si>
  <si>
    <t>первісна (переоцінена)вартість</t>
  </si>
  <si>
    <t xml:space="preserve">балансова варітсь </t>
  </si>
  <si>
    <t>токарний станок ТВ16</t>
  </si>
  <si>
    <t>станок по деревуТСД 120</t>
  </si>
  <si>
    <t>станок токарний ТВ 16</t>
  </si>
  <si>
    <t>станок фуговий ФПШ5</t>
  </si>
  <si>
    <t>комплект меблів для кабінету</t>
  </si>
  <si>
    <t>комплект меблів для класної кімнати</t>
  </si>
  <si>
    <t>станок настольний сверлильний 214-112</t>
  </si>
  <si>
    <t>станок настольний 2 ф фрезерний</t>
  </si>
  <si>
    <t>фотоапарат зенит</t>
  </si>
  <si>
    <t>станок токарний по дереву</t>
  </si>
  <si>
    <t xml:space="preserve">станок сверлильний </t>
  </si>
  <si>
    <t>тенисний стол</t>
  </si>
  <si>
    <t>комп”ютер</t>
  </si>
  <si>
    <t>котел КОВСВД 0,25 Гн</t>
  </si>
  <si>
    <t>комп”ютерний клас</t>
  </si>
  <si>
    <t>музикальний центр</t>
  </si>
  <si>
    <t>S Canos CANONLIDE-20</t>
  </si>
  <si>
    <t>принтер CANON LBP-1120</t>
  </si>
  <si>
    <t>интерактивная доска</t>
  </si>
  <si>
    <t>системний блок Athlon*2,1 LB</t>
  </si>
  <si>
    <t>проектор мультимедійний Epson</t>
  </si>
  <si>
    <t>топливний котел КОВСД-0,025</t>
  </si>
  <si>
    <t>видиокамера</t>
  </si>
  <si>
    <t>ел.печь Hansa</t>
  </si>
  <si>
    <t>цифровой фотоаппарат Sonu</t>
  </si>
  <si>
    <t>холодильник</t>
  </si>
  <si>
    <t xml:space="preserve">бак для води столова </t>
  </si>
  <si>
    <t>електронасос Водолей</t>
  </si>
  <si>
    <t>ПК учитель Тр.</t>
  </si>
  <si>
    <t>ПК учинека Тр.</t>
  </si>
  <si>
    <t>монитор PHILI PS</t>
  </si>
  <si>
    <t>системний блок LG</t>
  </si>
  <si>
    <t>електрична піч  Нанса</t>
  </si>
  <si>
    <t>морозильна камера Сатурн</t>
  </si>
  <si>
    <t>Котел Kotland 80квт</t>
  </si>
  <si>
    <t>КотелKotland 100 квт</t>
  </si>
  <si>
    <t>ноутбук NENOVO</t>
  </si>
  <si>
    <t>Комп”ютерне обладнання</t>
  </si>
  <si>
    <t>комплект дидактичних матеріалів</t>
  </si>
  <si>
    <t>комплект шкільної меблі поч.школа</t>
  </si>
  <si>
    <t>комплект для початкової школи</t>
  </si>
  <si>
    <t>комплект музичної апаратури</t>
  </si>
  <si>
    <t>Автобус КАВЗ-3-397652</t>
  </si>
  <si>
    <t>Автобус АС-Р-4234 "Мрія"</t>
  </si>
  <si>
    <t>разом</t>
  </si>
  <si>
    <t>Шафа для одягу</t>
  </si>
  <si>
    <t>4.</t>
  </si>
  <si>
    <t>Стул ІСО чорний</t>
  </si>
  <si>
    <t>Телевізор "ВЕКО" 021</t>
  </si>
  <si>
    <t>Комплект дидактичних матеріалів</t>
  </si>
  <si>
    <t>Меблева стінка для кабінету</t>
  </si>
  <si>
    <t xml:space="preserve"> Комплект дидактичних матеріалів з матем і укр.мови</t>
  </si>
  <si>
    <t>Комплект дидактичних матеріалів з природознавства</t>
  </si>
  <si>
    <t>Комплект стендів для початкової школи</t>
  </si>
  <si>
    <t>1.</t>
  </si>
  <si>
    <t>Ялинки</t>
  </si>
  <si>
    <t>2.</t>
  </si>
  <si>
    <t>Сосни</t>
  </si>
  <si>
    <t>Береза</t>
  </si>
  <si>
    <t>Саджанці дерев</t>
  </si>
  <si>
    <t>Футбольна форма</t>
  </si>
  <si>
    <t>Самбетки Adidas</t>
  </si>
  <si>
    <t>Кімоно для дзюдо</t>
  </si>
  <si>
    <t>Брюки камуфляжні</t>
  </si>
  <si>
    <t>Футболки камуфляжні</t>
  </si>
  <si>
    <t>Берети чорні</t>
  </si>
  <si>
    <t>Коврові вироби 1,5м</t>
  </si>
  <si>
    <t>одяг для прибирання</t>
  </si>
  <si>
    <t>Шкаф книжний</t>
  </si>
  <si>
    <t>Стол однотумбовий</t>
  </si>
  <si>
    <t>Стулья венские</t>
  </si>
  <si>
    <t>Вешалки</t>
  </si>
  <si>
    <t>Шкаф для пособий</t>
  </si>
  <si>
    <t>Шкаф для одежди</t>
  </si>
  <si>
    <t>Сейф</t>
  </si>
  <si>
    <t>Штора оконная</t>
  </si>
  <si>
    <t>Стол двотумбовий</t>
  </si>
  <si>
    <t>Стулья мягкие</t>
  </si>
  <si>
    <t>Стол раздвижной</t>
  </si>
  <si>
    <t>Стол обеденний</t>
  </si>
  <si>
    <t>Стенки гимнастические</t>
  </si>
  <si>
    <t>Штанги гимнаст</t>
  </si>
  <si>
    <t>Перекладина</t>
  </si>
  <si>
    <t>Бревно гимнаст</t>
  </si>
  <si>
    <t>Мостик гимнаст</t>
  </si>
  <si>
    <t>Столи класні</t>
  </si>
  <si>
    <t>Доски класні</t>
  </si>
  <si>
    <t>Парти шкільні</t>
  </si>
  <si>
    <t>Столи гігієнічні</t>
  </si>
  <si>
    <t>Стільці метал</t>
  </si>
  <si>
    <t>Часи настінні</t>
  </si>
  <si>
    <t>Дзеркало</t>
  </si>
  <si>
    <t>Стойки волейбольні</t>
  </si>
  <si>
    <t>Стол слесарний</t>
  </si>
  <si>
    <t>Кастрюля 20л</t>
  </si>
  <si>
    <t>Кружка</t>
  </si>
  <si>
    <t>Лопата</t>
  </si>
  <si>
    <t>Часть компьютерного класса в т.ч.:</t>
  </si>
  <si>
    <t>Модем 566 зовнішній</t>
  </si>
  <si>
    <t>Сканер формату А-4</t>
  </si>
  <si>
    <t>Принтер лазер А-4 з</t>
  </si>
  <si>
    <t>Блок безперебійного живлення</t>
  </si>
  <si>
    <t>Стіл комп учня 2-х місн</t>
  </si>
  <si>
    <t>Стільці для учнів</t>
  </si>
  <si>
    <t>Стіл комп вчителя</t>
  </si>
  <si>
    <t>Крісло для вчителя</t>
  </si>
  <si>
    <t>Граблі</t>
  </si>
  <si>
    <t>Еспандер</t>
  </si>
  <si>
    <t>Полігон     схем</t>
  </si>
  <si>
    <t>Ванна моечная</t>
  </si>
  <si>
    <t>Настольний теніс</t>
  </si>
  <si>
    <t>Гантелі</t>
  </si>
  <si>
    <t>Машина вязальна</t>
  </si>
  <si>
    <t>Домкрат 12т</t>
  </si>
  <si>
    <t>Вогнегасник О-У5</t>
  </si>
  <si>
    <t>Електродуховка</t>
  </si>
  <si>
    <t>Лавочка дерев</t>
  </si>
  <si>
    <t>Стулья офисние</t>
  </si>
  <si>
    <t>Калькулятор SAS-805</t>
  </si>
  <si>
    <t>Відро оцинковане</t>
  </si>
  <si>
    <t>Принтер CANON -2900</t>
  </si>
  <si>
    <t>Принтер лазерн Canon LBP -3000</t>
  </si>
  <si>
    <t>Джерело безперебійного живлення</t>
  </si>
  <si>
    <t>Вішалка</t>
  </si>
  <si>
    <t>Стул ІСО чорн</t>
  </si>
  <si>
    <t>Волейбольна сітка</t>
  </si>
  <si>
    <t>Модем EG 162</t>
  </si>
  <si>
    <t>Огнетушитель ВП (3)6</t>
  </si>
  <si>
    <t>Огнетушитель ВВК -3,5(5)</t>
  </si>
  <si>
    <t>Мікрофон</t>
  </si>
  <si>
    <t>М/в піч</t>
  </si>
  <si>
    <t>Мат гімнастичний</t>
  </si>
  <si>
    <t>Картридж ЕР-22</t>
  </si>
  <si>
    <t>DVD -плеер LCPXX 556</t>
  </si>
  <si>
    <t>Телевізор TXLLSB 1RB</t>
  </si>
  <si>
    <t>Мясорубка KENWOOD</t>
  </si>
  <si>
    <t>емкость для подпитки води</t>
  </si>
  <si>
    <t>Кубок</t>
  </si>
  <si>
    <t>Контролер тиску електро 779537</t>
  </si>
  <si>
    <t>Бак 50л</t>
  </si>
  <si>
    <t>Автоматика</t>
  </si>
  <si>
    <t>Набор дрель</t>
  </si>
  <si>
    <t>Стелажи дерев</t>
  </si>
  <si>
    <t>Шкаф книжн</t>
  </si>
  <si>
    <t>Стол однотумб</t>
  </si>
  <si>
    <t>Шкаф для пособ</t>
  </si>
  <si>
    <t>сейф</t>
  </si>
  <si>
    <t>стол раздвижной</t>
  </si>
  <si>
    <t>доски класні</t>
  </si>
  <si>
    <t>парти школьні</t>
  </si>
  <si>
    <t>стол ученика</t>
  </si>
  <si>
    <t>урна</t>
  </si>
  <si>
    <t>тумбочка</t>
  </si>
  <si>
    <t>звонок</t>
  </si>
  <si>
    <t>светильник</t>
  </si>
  <si>
    <t>люстра</t>
  </si>
  <si>
    <t xml:space="preserve">принтер </t>
  </si>
  <si>
    <t xml:space="preserve">сканер </t>
  </si>
  <si>
    <t>ДБЖ линейна-интерактивна</t>
  </si>
  <si>
    <t>стол офисний</t>
  </si>
  <si>
    <t>стул</t>
  </si>
  <si>
    <t>жалюзі</t>
  </si>
  <si>
    <t>Кастрюля 15 л</t>
  </si>
  <si>
    <t>Принтер кенон</t>
  </si>
  <si>
    <t>телефон мобильний</t>
  </si>
  <si>
    <t>верстак столярний</t>
  </si>
  <si>
    <t>тисси слесарні</t>
  </si>
  <si>
    <t>верстаки слесарні</t>
  </si>
  <si>
    <t>клавиатура</t>
  </si>
  <si>
    <t>миша комп”ютерна</t>
  </si>
  <si>
    <t>стол комп”ютерний</t>
  </si>
  <si>
    <t>стол журнальний</t>
  </si>
  <si>
    <t>колонки</t>
  </si>
  <si>
    <t>источник бесперебойного питания</t>
  </si>
  <si>
    <t>кабель соединения</t>
  </si>
  <si>
    <t>фильтр</t>
  </si>
  <si>
    <t>флеш память</t>
  </si>
  <si>
    <t>мемориальна дошка Черненка</t>
  </si>
  <si>
    <t>кубок</t>
  </si>
  <si>
    <t>БФП</t>
  </si>
  <si>
    <t>ялинка</t>
  </si>
  <si>
    <t>стол учитель</t>
  </si>
  <si>
    <t>стол пи пи</t>
  </si>
  <si>
    <t>стул престиж</t>
  </si>
  <si>
    <t>стул иссо</t>
  </si>
  <si>
    <t>Полка 1</t>
  </si>
  <si>
    <t>Багет 1 кл</t>
  </si>
  <si>
    <t>Багет 5 кл</t>
  </si>
  <si>
    <t>гардини</t>
  </si>
  <si>
    <t>картридж лазерний кенон</t>
  </si>
  <si>
    <t>Кастрюля 20 л</t>
  </si>
  <si>
    <t>Кастрюля 10 л</t>
  </si>
  <si>
    <t>Кастрюля 6 л</t>
  </si>
  <si>
    <t>Ведро 12 л</t>
  </si>
  <si>
    <t>стілець учнівський</t>
  </si>
  <si>
    <t>вогнегасник вп 6 (3)</t>
  </si>
  <si>
    <t>печатка</t>
  </si>
  <si>
    <t>штамп</t>
  </si>
  <si>
    <t>БФП друку</t>
  </si>
  <si>
    <t>принтер кенон</t>
  </si>
  <si>
    <t>телевизор сатурн</t>
  </si>
  <si>
    <t>мясорубка</t>
  </si>
  <si>
    <t>стол скм 12</t>
  </si>
  <si>
    <t>Скм 2 орех</t>
  </si>
  <si>
    <t>ученик стол</t>
  </si>
  <si>
    <t>Мо 1 орех еко</t>
  </si>
  <si>
    <t>стул ученик</t>
  </si>
  <si>
    <t>перила декоративні</t>
  </si>
  <si>
    <t>мотокоса</t>
  </si>
  <si>
    <t xml:space="preserve">вогнегасник вп 6 </t>
  </si>
  <si>
    <t>засіб токен</t>
  </si>
  <si>
    <t>настінний годинник</t>
  </si>
  <si>
    <t>акустична система</t>
  </si>
  <si>
    <t>стінка універсальна</t>
  </si>
  <si>
    <t>шафа для зберігання дид.мат.</t>
  </si>
  <si>
    <t>стілець офісний</t>
  </si>
  <si>
    <t>дошка коркорова</t>
  </si>
  <si>
    <t>дошка для крейди магнітна</t>
  </si>
  <si>
    <t>стіл учнівський 1 м</t>
  </si>
  <si>
    <t>стіл пелюстка</t>
  </si>
  <si>
    <t>трибуна</t>
  </si>
  <si>
    <t>тумба</t>
  </si>
  <si>
    <t xml:space="preserve">стілець </t>
  </si>
  <si>
    <t xml:space="preserve">стіл </t>
  </si>
  <si>
    <t>стіл учитель</t>
  </si>
  <si>
    <t>токен</t>
  </si>
  <si>
    <t>рулонні штори</t>
  </si>
  <si>
    <t>дічильник</t>
  </si>
  <si>
    <t>корпус захисний</t>
  </si>
  <si>
    <t>автоматичний вимикач</t>
  </si>
  <si>
    <t>ультра фіолетова лампа</t>
  </si>
  <si>
    <t>мембранний елемент</t>
  </si>
  <si>
    <t>морозильний ларь</t>
  </si>
  <si>
    <t>табличка</t>
  </si>
  <si>
    <t>безконтактний термометр</t>
  </si>
  <si>
    <t>стілець</t>
  </si>
  <si>
    <t>шафа дитяча</t>
  </si>
  <si>
    <t>стіл письмовий</t>
  </si>
  <si>
    <t>бактерецідний рециркулятор</t>
  </si>
  <si>
    <t>набор наглядно дидактичних матеріалів</t>
  </si>
  <si>
    <t>комплект стендів для навчальної школи</t>
  </si>
  <si>
    <t>комплект стендів для НУШ</t>
  </si>
  <si>
    <t>Разом 1113</t>
  </si>
  <si>
    <t>література на суму</t>
  </si>
  <si>
    <t>продукти харчування  сума</t>
  </si>
  <si>
    <t>Бензин 6337*26,07=165205,59масло 7400</t>
  </si>
  <si>
    <t>Вугілля 3700*3500</t>
  </si>
  <si>
    <t>запчастини</t>
  </si>
  <si>
    <t>матеріали дезінф,деззас,канц,хозтов</t>
  </si>
  <si>
    <t>РАЗОМ</t>
  </si>
  <si>
    <t xml:space="preserve">Разом за описом: </t>
  </si>
  <si>
    <t xml:space="preserve"> </t>
  </si>
  <si>
    <t>(прописом)</t>
  </si>
  <si>
    <t xml:space="preserve">            </t>
  </si>
  <si>
    <t xml:space="preserve">           </t>
  </si>
  <si>
    <t xml:space="preserve">                 </t>
  </si>
  <si>
    <t>Голова комісії:</t>
  </si>
  <si>
    <t>Члени комісії:</t>
  </si>
  <si>
    <t xml:space="preserve"> (підпис)  </t>
  </si>
  <si>
    <t>Інформацію за даними бухгалтерського обліку вніс:</t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</si>
  <si>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</si>
  <si>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</si>
  <si>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</si>
  <si>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</si>
  <si>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ЗАТВЕРДЖЕНО</t>
  </si>
  <si>
    <t>Наказ Міністерства фінансів України</t>
  </si>
  <si>
    <t>(установа)</t>
  </si>
  <si>
    <t>17.06.2015  № 572</t>
  </si>
  <si>
    <t>Інвентаризаційний опис необоротних активів</t>
  </si>
  <si>
    <r>
      <rPr>
        <sz val="10"/>
        <rFont val="Times New Roman"/>
        <family val="1"/>
      </rPr>
      <t>(основні засоби, нематеріальні активи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інші необоротні матеріальні активи, капітальні інвестиції)</t>
    </r>
  </si>
  <si>
    <r>
      <rPr>
        <u val="single"/>
        <sz val="12"/>
        <rFont val="Times New Roman"/>
        <family val="1"/>
      </rPr>
      <t>основних засобів</t>
    </r>
    <r>
      <rPr>
        <sz val="12"/>
        <rFont val="Times New Roman"/>
        <family val="1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</si>
  <si>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t>(номер та назва)</t>
  </si>
  <si>
    <t>та зберігаються _______________________________________</t>
  </si>
  <si>
    <t>Розписка</t>
  </si>
  <si>
    <t>(посада)</t>
  </si>
  <si>
    <t>(ініціали, прізвище)</t>
  </si>
  <si>
    <t xml:space="preserve">                       (ініціали, прізвище)</t>
  </si>
  <si>
    <t>Рік випуску (будівництва) чи дата придбання (введення в експлуатацію) та виготовлювач</t>
  </si>
  <si>
    <t>Номер</t>
  </si>
  <si>
    <t>Відмітка про вибуття</t>
  </si>
  <si>
    <r>
      <rPr>
        <sz val="10"/>
        <rFont val="Times New Roman"/>
        <family val="1"/>
      </rPr>
      <t>За даними бухгалтерського обліку</t>
    </r>
    <r>
      <rPr>
        <sz val="8"/>
        <rFont val="Times New Roman"/>
        <family val="1"/>
      </rPr>
      <t>3</t>
    </r>
  </si>
  <si>
    <t>інвентарний/номенклатурний</t>
  </si>
  <si>
    <t>заводський</t>
  </si>
  <si>
    <t>паспорта</t>
  </si>
  <si>
    <t>первісна (переоцінена) вартість</t>
  </si>
  <si>
    <t>станок по дереву ТСД 120</t>
  </si>
  <si>
    <t>осцилограф шкільний</t>
  </si>
  <si>
    <t>баян Креміне с футляром</t>
  </si>
  <si>
    <t>станок фуговий ФПШ 5</t>
  </si>
  <si>
    <t>брусья шкільні</t>
  </si>
  <si>
    <t>козел гімнастичний</t>
  </si>
  <si>
    <t>точило електричне ЭТ-75</t>
  </si>
  <si>
    <t>станок настільний сверловий 214-112</t>
  </si>
  <si>
    <t>станок настольний 2ф.фрезерний</t>
  </si>
  <si>
    <t>фотоаппарат Зеніт</t>
  </si>
  <si>
    <t>комплект КЕФ 8</t>
  </si>
  <si>
    <t>палатки</t>
  </si>
  <si>
    <t>набор столярний</t>
  </si>
  <si>
    <t>станок токпарний по дереву</t>
  </si>
  <si>
    <t>станок сверлильний</t>
  </si>
  <si>
    <t>стрелковий тренажер</t>
  </si>
  <si>
    <t>плакати пропаганди</t>
  </si>
  <si>
    <t>шкаф учета</t>
  </si>
  <si>
    <t>эл.фриз.макет</t>
  </si>
  <si>
    <t>комплект физ.для практичних робіт</t>
  </si>
  <si>
    <t>эектродвигатель</t>
  </si>
  <si>
    <t>КотелКОСВД 0,025Гм</t>
  </si>
  <si>
    <t>Scanos CANON LIDE-20</t>
  </si>
  <si>
    <t>счетчик єл.3ф.САЧ-И-678</t>
  </si>
  <si>
    <t>принтер CANON LВР</t>
  </si>
  <si>
    <t xml:space="preserve">     </t>
  </si>
  <si>
    <t xml:space="preserve"> (посада)</t>
  </si>
  <si>
    <r>
      <rPr>
        <sz val="12"/>
        <rFont val="Times New Roman"/>
        <family val="1"/>
      </rPr>
      <t xml:space="preserve">основних засобів, нематеріальних активів, </t>
    </r>
    <r>
      <rPr>
        <u val="single"/>
        <sz val="12"/>
        <rFont val="Times New Roman"/>
        <family val="1"/>
      </rPr>
      <t>інших необоротних матеріальних активів</t>
    </r>
    <r>
      <rPr>
        <sz val="12"/>
        <rFont val="Times New Roman"/>
        <family val="1"/>
      </rPr>
      <t>, капітальні інвестиції (необхідне підкреслити), які обліковуються на субрахунку(ах)</t>
    </r>
  </si>
  <si>
    <r>
      <rPr>
        <sz val="12"/>
        <rFont val="Times New Roman"/>
        <family val="1"/>
      </rPr>
      <t xml:space="preserve">основних засобів, </t>
    </r>
    <r>
      <rPr>
        <u val="single"/>
        <sz val="12"/>
        <rFont val="Times New Roman"/>
        <family val="1"/>
      </rPr>
      <t>нематеріальних активів</t>
    </r>
    <r>
      <rPr>
        <sz val="12"/>
        <rFont val="Times New Roman"/>
        <family val="1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</si>
  <si>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rPr>
        <sz val="12"/>
        <rFont val="Times New Roman"/>
        <family val="1"/>
      </rPr>
      <t xml:space="preserve">основних засобів, нематеріальних активів, інших необоротних матеріальних активів, </t>
    </r>
    <r>
      <rPr>
        <u val="single"/>
        <sz val="12"/>
        <rFont val="Times New Roman"/>
        <family val="1"/>
      </rPr>
      <t>капітальні інвестиції</t>
    </r>
    <r>
      <rPr>
        <sz val="12"/>
        <rFont val="Times New Roman"/>
        <family val="1"/>
      </rPr>
      <t xml:space="preserve"> (необхідне підкреслити), які обліковуються на субрахунку(ах)</t>
    </r>
  </si>
  <si>
    <t>Інвентаризаційний опис</t>
  </si>
  <si>
    <t>запасів</t>
  </si>
  <si>
    <t>(дата складання)</t>
  </si>
  <si>
    <t>та зберігаються</t>
  </si>
  <si>
    <r>
      <rPr>
        <sz val="8"/>
        <rFont val="Times New Roman"/>
        <family val="1"/>
      </rPr>
      <t>(місцезнаходження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</si>
  <si>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</si>
  <si>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r>
      <rPr>
        <sz val="8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 склад (комора) його адреса, назва структурного підрозділу,  дільниці, тощо.  </t>
    </r>
  </si>
  <si>
    <t>№
з/п</t>
  </si>
  <si>
    <t>Рахунок, субрахунок</t>
  </si>
  <si>
    <t>Матеріальні цінності</t>
  </si>
  <si>
    <t xml:space="preserve">Одиниця виміру </t>
  </si>
  <si>
    <r>
      <rPr>
        <sz val="12"/>
        <rFont val="Times New Roman"/>
        <family val="1"/>
      </rP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</si>
  <si>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Інші відомості або примітки</t>
  </si>
  <si>
    <t xml:space="preserve">найменування, вид, сорт, група </t>
  </si>
  <si>
    <t>номенклатурний номер (за наявності)</t>
  </si>
  <si>
    <t xml:space="preserve">кількість </t>
  </si>
  <si>
    <t>вартість</t>
  </si>
  <si>
    <t>сума</t>
  </si>
  <si>
    <t xml:space="preserve">вартість </t>
  </si>
  <si>
    <t>Размо на сторінці:</t>
  </si>
  <si>
    <t xml:space="preserve">Разом </t>
  </si>
  <si>
    <t>Х</t>
  </si>
  <si>
    <t xml:space="preserve">                                                                                                                                                          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</si>
  <si>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</rPr>
      <t xml:space="preserve"> </t>
    </r>
  </si>
  <si>
    <t>Інвентаризаційний опис матеріальних цінностей, прийнятих на відповідальне зберігання</t>
  </si>
  <si>
    <t xml:space="preserve">          </t>
  </si>
  <si>
    <t>Матеріальні цінності, на відповідальному зберіганні</t>
  </si>
  <si>
    <t>Позабалансовий рахунок</t>
  </si>
  <si>
    <t>Інвентарний/ номенклатурний номер
(за наявності)</t>
  </si>
  <si>
    <t>Одиниця виміру</t>
  </si>
  <si>
    <r>
      <rPr>
        <sz val="9"/>
        <rFont val="Times New Roman"/>
        <family val="1"/>
      </rPr>
      <t>За даними бухгалтерського обліку</t>
    </r>
    <r>
      <rPr>
        <vertAlign val="superscript"/>
        <sz val="9"/>
        <rFont val="Times New Roman"/>
        <family val="1"/>
      </rPr>
      <t>1</t>
    </r>
  </si>
  <si>
    <t>Дата приймання  цінностей на зберігання</t>
  </si>
  <si>
    <r>
      <rPr>
        <sz val="9"/>
        <rFont val="Times New Roman"/>
        <family val="1"/>
      </rPr>
      <t>Місце Зберігання</t>
    </r>
    <r>
      <rPr>
        <vertAlign val="superscript"/>
        <sz val="9"/>
        <rFont val="Times New Roman"/>
        <family val="1"/>
      </rPr>
      <t>2</t>
    </r>
  </si>
  <si>
    <t>Найменування постачальника</t>
  </si>
  <si>
    <r>
      <rPr>
        <sz val="9"/>
        <rFont val="Times New Roman"/>
        <family val="1"/>
      </rPr>
      <t xml:space="preserve">ЄДРПОУ </t>
    </r>
    <r>
      <rPr>
        <sz val="7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</si>
  <si>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t>Разом</t>
  </si>
  <si>
    <t>Вказані в даному описі дані та підрахунки перевірив: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</si>
  <si>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графи 9–10  заповнюються бухгалтерською службою після заповнення фактичної наявності  та отримання інвентаризаційних описів.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склад (комора) його адреса, назва структурного підрозділу,  дільниці, тощо. </t>
    </r>
  </si>
  <si>
    <t xml:space="preserve">ЗВІРЯЛЬНА ВІДОМІСТЬ </t>
  </si>
  <si>
    <r>
      <rPr>
        <b/>
        <sz val="12"/>
        <rFont val="Times New Roman"/>
        <family val="1"/>
      </rP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</si>
  <si>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</si>
  <si>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</si>
  <si>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t xml:space="preserve">№ з/п    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</si>
  <si>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</si>
  <si>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</si>
  <si>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</si>
  <si>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Результати інвентаризації</t>
  </si>
  <si>
    <t>лишки</t>
  </si>
  <si>
    <t>нестачі</t>
  </si>
  <si>
    <t>інвентарний/  номенклатурний</t>
  </si>
  <si>
    <t>Кількість</t>
  </si>
  <si>
    <t>......</t>
  </si>
  <si>
    <t xml:space="preserve"> Разом</t>
  </si>
  <si>
    <t xml:space="preserve">Бухгалтер  </t>
  </si>
  <si>
    <t>Голова інвентаризаційної комісії:</t>
  </si>
  <si>
    <t>Члени інвентаризаційної комісії: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</si>
  <si>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</si>
  <si>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ЗВІРЯЛЬНА ВІДОМІСТЬ</t>
  </si>
  <si>
    <r>
      <rPr>
        <b/>
        <sz val="14"/>
        <rFont val="Times New Roman"/>
        <family val="1"/>
      </rPr>
      <t>результатів інвентаризації запасів</t>
    </r>
    <r>
      <rPr>
        <b/>
        <vertAlign val="superscript"/>
        <sz val="14"/>
        <rFont val="Times New Roman"/>
        <family val="1"/>
      </rPr>
      <t>1</t>
    </r>
  </si>
  <si>
    <t>за результатами якої встановлено:</t>
  </si>
  <si>
    <t xml:space="preserve">№ з/п  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</si>
  <si>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</si>
  <si>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</si>
  <si>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</si>
  <si>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</si>
  <si>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</si>
  <si>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</si>
  <si>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</si>
  <si>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номенклатурний номер  (за наявності)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</si>
  <si>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</si>
  <si>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</si>
  <si>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</si>
  <si>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>Бухгалтер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</si>
  <si>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Д</t>
    </r>
    <r>
      <rPr>
        <sz val="8"/>
        <rFont val="Times New Roman"/>
        <family val="1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</si>
  <si>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АКТ № ____</t>
  </si>
  <si>
    <r>
      <rPr>
        <b/>
        <sz val="14"/>
        <rFont val="Times New Roman"/>
        <family val="1"/>
      </rPr>
      <t>про результати інвентаризації грошових коштів</t>
    </r>
    <r>
      <rPr>
        <b/>
        <vertAlign val="superscript"/>
        <sz val="14"/>
        <rFont val="Times New Roman"/>
        <family val="1"/>
      </rPr>
      <t>1</t>
    </r>
  </si>
  <si>
    <t>Під час інвентаризації встановлено такий обсяг грошових коштів: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</si>
  <si>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</si>
  <si>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</si>
  <si>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</si>
  <si>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</si>
  <si>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rPr>
        <b/>
        <sz val="10"/>
        <rFont val="Times New Roman"/>
        <family val="1"/>
      </rPr>
      <t>За даними бухгалтерського обліку</t>
    </r>
    <r>
      <rPr>
        <b/>
        <vertAlign val="superscript"/>
        <sz val="10"/>
        <rFont val="Times New Roman"/>
        <family val="1"/>
      </rPr>
      <t>2</t>
    </r>
  </si>
  <si>
    <t xml:space="preserve">Разом за актом: </t>
  </si>
  <si>
    <t xml:space="preserve">       </t>
  </si>
  <si>
    <t xml:space="preserve">Найменування органу Казначейства, банку, у якому відкрито рахунок             </t>
  </si>
  <si>
    <t>Лишки</t>
  </si>
  <si>
    <t>Нестачі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</si>
  <si>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</si>
  <si>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</si>
  <si>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</si>
  <si>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</si>
  <si>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</si>
  <si>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Графа 3 заповнюється бухгалтерською службою.</t>
    </r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</si>
  <si>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</si>
  <si>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</si>
  <si>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</si>
  <si>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</si>
  <si>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 xml:space="preserve">№ з/п </t>
  </si>
  <si>
    <t>Найменування грошових документів, бланків документів суворої звітності</t>
  </si>
  <si>
    <t xml:space="preserve">Фактична наявність </t>
  </si>
  <si>
    <r>
      <rPr>
        <sz val="10"/>
        <rFont val="Times New Roman"/>
        <family val="1"/>
      </rPr>
      <t>За даними бухгалтерського обліку</t>
    </r>
    <r>
      <rPr>
        <vertAlign val="superscript"/>
        <sz val="10"/>
        <rFont val="Times New Roman"/>
        <family val="1"/>
      </rPr>
      <t>1</t>
    </r>
  </si>
  <si>
    <t>номер і серія</t>
  </si>
  <si>
    <t xml:space="preserve">номінальна
вартість </t>
  </si>
  <si>
    <t>номінальна
вартість</t>
  </si>
  <si>
    <r>
      <rPr>
        <sz val="10"/>
        <rFont val="Times New Roman"/>
        <family val="1"/>
      </rPr>
      <t xml:space="preserve"> «___»_____________________20____ р. </t>
    </r>
    <r>
      <rPr>
        <sz val="8"/>
        <rFont val="Times New Roman"/>
        <family val="1"/>
      </rPr>
      <t xml:space="preserve">                         </t>
    </r>
  </si>
  <si>
    <t>Результати  інвентаризації:</t>
  </si>
  <si>
    <t>__________________________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</si>
  <si>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 Графи 7-9 заповнюються бухгалтерською службою</t>
    </r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</si>
  <si>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</si>
  <si>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</si>
  <si>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</si>
  <si>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</si>
  <si>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</si>
  <si>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</si>
  <si>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 xml:space="preserve"> документ, що підтверджує фінансові інвестиції,  номер і серія</t>
  </si>
  <si>
    <t>номінальна вартість</t>
  </si>
  <si>
    <t>строк погашення (дата і термін вкладу)</t>
  </si>
  <si>
    <t>документ, що підтверджує фінансові інвестиції,  номер і серія</t>
  </si>
  <si>
    <t>номінальна</t>
  </si>
  <si>
    <t>балансова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</si>
  <si>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 Графи 8–10 заповнюються бухгалтерською службою.</t>
    </r>
  </si>
  <si>
    <t>інвентаризації розрахунків з дебіторами і кредиторами</t>
  </si>
  <si>
    <r>
      <rPr>
        <b/>
        <sz val="12"/>
        <rFont val="Times New Roman"/>
        <family val="1"/>
      </rPr>
      <t>1.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дебіторською заборгованістю</t>
    </r>
  </si>
  <si>
    <t>Дебітор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</si>
  <si>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</si>
  <si>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</si>
  <si>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</si>
  <si>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найменування</t>
  </si>
  <si>
    <r>
      <rPr>
        <sz val="10"/>
        <rFont val="Times New Roman"/>
        <family val="1"/>
      </rPr>
      <t xml:space="preserve">ЄДРПОУ </t>
    </r>
    <r>
      <rPr>
        <sz val="8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</si>
  <si>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</si>
  <si>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</si>
  <si>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</si>
  <si>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</si>
  <si>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r>
      <rPr>
        <b/>
        <sz val="12"/>
        <rFont val="Times New Roman"/>
        <family val="1"/>
      </rPr>
      <t>2.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кредиторською заборгованістю</t>
    </r>
  </si>
  <si>
    <t>Кредитор</t>
  </si>
  <si>
    <t xml:space="preserve">Найменування  субрахунку  </t>
  </si>
  <si>
    <t xml:space="preserve">Сума кредиторської заборгованості за даними бухгалтерського обліку   (доходи майбутніх періодів)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</si>
  <si>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</si>
  <si>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r>
      <rPr>
        <sz val="10"/>
        <rFont val="Times New Roman"/>
        <family val="1"/>
      </rPr>
      <t>ЄДРПОУ</t>
    </r>
    <r>
      <rPr>
        <sz val="8"/>
        <rFont val="Times New Roman"/>
        <family val="1"/>
      </rPr>
      <t xml:space="preserve"> (реєстраційний номер облікової картки платника податків або серія та номер паспорта)</t>
    </r>
  </si>
  <si>
    <t>заборгованість, що підтверджена кредиторами</t>
  </si>
  <si>
    <t>заборгованість, що не підтверджена кредиторами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</si>
  <si>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</si>
  <si>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</si>
  <si>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</si>
  <si>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</si>
  <si>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</si>
  <si>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</si>
  <si>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</si>
  <si>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</si>
  <si>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</si>
  <si>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</si>
  <si>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 Необхідне підкреслити.</t>
    </r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</si>
  <si>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</si>
  <si>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</si>
  <si>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</si>
  <si>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про дебіторську і кредиторську заборгованості,</t>
  </si>
  <si>
    <t>щодо яких строк позовної давності минув</t>
  </si>
  <si>
    <t>Дата, з якої минув строк позовної давності</t>
  </si>
  <si>
    <t xml:space="preserve">Причини виникнення заборгованості   </t>
  </si>
  <si>
    <t xml:space="preserve">Сума  заборгованості </t>
  </si>
  <si>
    <t>Підстава виникнення заборгованості</t>
  </si>
  <si>
    <t>Примітка</t>
  </si>
  <si>
    <t>Найменування, місцезнаходження</t>
  </si>
  <si>
    <t>дебіторської</t>
  </si>
  <si>
    <t>кредиторської</t>
  </si>
  <si>
    <t>….</t>
  </si>
  <si>
    <t xml:space="preserve">         (підпис)             </t>
  </si>
  <si>
    <t xml:space="preserve">                  (ініціали, прізвище)</t>
  </si>
  <si>
    <t>інвентаризації розрахунків щодо відшкодування матеріальних збитків</t>
  </si>
  <si>
    <t>П.І.Б.  боржника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</si>
  <si>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</si>
  <si>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</si>
  <si>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</si>
  <si>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</si>
  <si>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</si>
  <si>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</si>
  <si>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</si>
  <si>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</si>
  <si>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 xml:space="preserve"> «___»__________________20____ р., ____________________________________________________</t>
  </si>
  <si>
    <t>(дата складання)                                                                                                                 (місце складання)</t>
  </si>
  <si>
    <t>Голова</t>
  </si>
  <si>
    <t>(прізвище, ініціали)</t>
  </si>
  <si>
    <t>За даними інвентаризації встановлено в наявності:</t>
  </si>
  <si>
    <t>балансова вартість необоротних активів</t>
  </si>
  <si>
    <t>Запасів</t>
  </si>
  <si>
    <t>готівка у валюті:</t>
  </si>
  <si>
    <t>національній</t>
  </si>
  <si>
    <t>на суму (грн)__________________,</t>
  </si>
  <si>
    <t xml:space="preserve">іноземній </t>
  </si>
  <si>
    <t xml:space="preserve">грошові кошти </t>
  </si>
  <si>
    <t xml:space="preserve"> у валюті: </t>
  </si>
  <si>
    <t xml:space="preserve">грошових документів </t>
  </si>
  <si>
    <t xml:space="preserve">загальною кількістю одиниць ____,       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</si>
  <si>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</si>
  <si>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</si>
  <si>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</si>
  <si>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</si>
  <si>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</si>
  <si>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</si>
  <si>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</si>
  <si>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</si>
  <si>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</si>
  <si>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</si>
  <si>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>Зарахування пересортиці</t>
  </si>
  <si>
    <t xml:space="preserve">Списання   в межах норм природного убутку </t>
  </si>
  <si>
    <t xml:space="preserve">Списання понаднормових  нестач і втрат </t>
  </si>
  <si>
    <t>Оприбутку-вання  остаточних лишків</t>
  </si>
  <si>
    <t xml:space="preserve">Остаточні нестачі </t>
  </si>
  <si>
    <t xml:space="preserve">Причина лишків, нестач </t>
  </si>
  <si>
    <t>лишки, зараховані у покриття нестач</t>
  </si>
  <si>
    <t>нестачі, покриті лишками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</si>
  <si>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</si>
  <si>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</si>
  <si>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t>Додаток 7
до Положення про ведення касових операцій у національній валюті в Україні</t>
  </si>
  <si>
    <t>Акт N ____</t>
  </si>
  <si>
    <t>про результати інвентаризації наявних коштів</t>
  </si>
  <si>
    <t>що зберігаються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</si>
  <si>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</si>
  <si>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</si>
  <si>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</si>
  <si>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___________________________________________________________ грн. ______ коп.</t>
  </si>
  <si>
    <t>Підсумок фактичної наявності _________________________________ грн. ______ коп.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</si>
  <si>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</si>
  <si>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</si>
  <si>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</si>
  <si>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</si>
  <si>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>Матеріально відповідальна особа _______________________________________________.</t>
  </si>
  <si>
    <t xml:space="preserve">"___" ____________ 200_ року. 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</si>
  <si>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</si>
  <si>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________________________________________.</t>
  </si>
  <si>
    <t>Рішення керівника підприємства  ______________________________________________________</t>
  </si>
  <si>
    <t xml:space="preserve">"___" _____________ 200_ року. </t>
  </si>
  <si>
    <r>
      <rPr>
        <b/>
        <sz val="12"/>
        <rFont val="Times New Roman"/>
        <family val="1"/>
      </rPr>
      <t>Примітка.</t>
    </r>
    <r>
      <rPr>
        <sz val="12"/>
        <rFont val="Times New Roman"/>
        <family val="1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</si>
  <si>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</si>
  <si>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</si>
  <si>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</si>
  <si>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</si>
  <si>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</si>
  <si>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</si>
  <si>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</si>
  <si>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 xml:space="preserve">N з/п </t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</si>
  <si>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</si>
  <si>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</si>
  <si>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Дата придбання </t>
  </si>
  <si>
    <t xml:space="preserve">Первісна вартість, грн. </t>
  </si>
  <si>
    <t xml:space="preserve">Строк корисного використання </t>
  </si>
  <si>
    <t xml:space="preserve">Фактична наявність - кількість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</si>
  <si>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</si>
  <si>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</si>
  <si>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</si>
  <si>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</si>
  <si>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</si>
  <si>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</si>
  <si>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</si>
  <si>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(посада) </t>
  </si>
  <si>
    <t xml:space="preserve">(підпис) </t>
  </si>
  <si>
    <t xml:space="preserve">(ім'я, по батькові, прізвище) </t>
  </si>
  <si>
    <t xml:space="preserve">Члени комісії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</si>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</sst>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 Cyr"/>
      <family val="0"/>
    </font>
    <font>
      <b/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3" fillId="0" borderId="0" xfId="42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25" fillId="0" borderId="0" xfId="0" applyFont="1" applyAlignment="1">
      <alignment horizontal="right"/>
    </xf>
    <xf numFmtId="0" fontId="26" fillId="0" borderId="0" xfId="0" applyFont="1" applyAlignment="1">
      <alignment vertical="top"/>
    </xf>
    <xf numFmtId="0" fontId="29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indent="2"/>
    </xf>
    <xf numFmtId="0" fontId="24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11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/>
    </xf>
    <xf numFmtId="0" fontId="30" fillId="0" borderId="11" xfId="0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top"/>
    </xf>
    <xf numFmtId="0" fontId="24" fillId="0" borderId="11" xfId="0" applyFont="1" applyBorder="1" applyAlignment="1">
      <alignment horizontal="left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indent="15"/>
    </xf>
    <xf numFmtId="0" fontId="29" fillId="0" borderId="0" xfId="0" applyFont="1" applyAlignment="1">
      <alignment vertic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right" vertical="center" wrapText="1"/>
    </xf>
    <xf numFmtId="1" fontId="24" fillId="0" borderId="10" xfId="0" applyNumberFormat="1" applyFont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right" vertical="center" wrapText="1"/>
    </xf>
    <xf numFmtId="1" fontId="24" fillId="0" borderId="13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9" fillId="0" borderId="12" xfId="0" applyNumberFormat="1" applyFont="1" applyBorder="1" applyAlignment="1">
      <alignment horizontal="right" vertical="center" wrapText="1"/>
    </xf>
    <xf numFmtId="2" fontId="29" fillId="0" borderId="10" xfId="0" applyNumberFormat="1" applyFont="1" applyBorder="1" applyAlignment="1">
      <alignment vertical="center" wrapText="1"/>
    </xf>
    <xf numFmtId="2" fontId="29" fillId="0" borderId="12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7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1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26" fillId="0" borderId="14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6" fillId="0" borderId="14" xfId="0" applyFont="1" applyBorder="1" applyAlignment="1">
      <alignment vertical="center"/>
    </xf>
    <xf numFmtId="0" fontId="24" fillId="0" borderId="14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horizontal="left" vertical="top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26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Border="1" applyAlignment="1">
      <alignment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40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30" fillId="0" borderId="11" xfId="0" applyNumberFormat="1" applyFont="1" applyFill="1" applyBorder="1" applyAlignment="1">
      <alignment wrapText="1"/>
    </xf>
    <xf numFmtId="0" fontId="30" fillId="0" borderId="11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wrapText="1"/>
    </xf>
    <xf numFmtId="0" fontId="26" fillId="24" borderId="0" xfId="0" applyFont="1" applyFill="1" applyBorder="1" applyAlignment="1">
      <alignment vertical="top"/>
    </xf>
    <xf numFmtId="0" fontId="26" fillId="24" borderId="0" xfId="0" applyFont="1" applyFill="1" applyBorder="1" applyAlignment="1">
      <alignment horizontal="center" vertical="top"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8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6" fillId="0" borderId="14" xfId="0" applyFont="1" applyFill="1" applyBorder="1" applyAlignment="1">
      <alignment vertical="top"/>
    </xf>
    <xf numFmtId="0" fontId="24" fillId="0" borderId="0" xfId="0" applyFont="1" applyAlignment="1">
      <alignment horizontal="right"/>
    </xf>
    <xf numFmtId="0" fontId="25" fillId="0" borderId="11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50" fillId="0" borderId="0" xfId="0" applyNumberFormat="1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0" fillId="11" borderId="10" xfId="0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5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top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left" wrapText="1"/>
    </xf>
    <xf numFmtId="0" fontId="30" fillId="0" borderId="11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wrapText="1"/>
    </xf>
    <xf numFmtId="0" fontId="26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5" fillId="0" borderId="0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34" fillId="0" borderId="0" xfId="0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30" fillId="0" borderId="11" xfId="0" applyNumberFormat="1" applyFont="1" applyFill="1" applyBorder="1" applyAlignment="1">
      <alignment wrapText="1"/>
    </xf>
    <xf numFmtId="0" fontId="30" fillId="0" borderId="11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/>
    </xf>
    <xf numFmtId="0" fontId="26" fillId="24" borderId="14" xfId="0" applyFont="1" applyFill="1" applyBorder="1" applyAlignment="1">
      <alignment horizontal="center" vertical="top"/>
    </xf>
    <xf numFmtId="0" fontId="26" fillId="24" borderId="14" xfId="0" applyFont="1" applyFill="1" applyBorder="1" applyAlignment="1">
      <alignment vertical="top"/>
    </xf>
    <xf numFmtId="0" fontId="24" fillId="0" borderId="17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25" fillId="2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2857500</xdr:colOff>
      <xdr:row>35</xdr:row>
      <xdr:rowOff>133350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575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76200</xdr:rowOff>
    </xdr:from>
    <xdr:to>
      <xdr:col>2</xdr:col>
      <xdr:colOff>2971800</xdr:colOff>
      <xdr:row>5</xdr:row>
      <xdr:rowOff>133350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4400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3</xdr:col>
      <xdr:colOff>361950</xdr:colOff>
      <xdr:row>5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3148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4</xdr:col>
      <xdr:colOff>85725</xdr:colOff>
      <xdr:row>4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3243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19050</xdr:rowOff>
    </xdr:from>
    <xdr:to>
      <xdr:col>4</xdr:col>
      <xdr:colOff>304800</xdr:colOff>
      <xdr:row>5</xdr:row>
      <xdr:rowOff>57150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43148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7</xdr:col>
      <xdr:colOff>438150</xdr:colOff>
      <xdr:row>4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2195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3434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3434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1</xdr:col>
      <xdr:colOff>933450</xdr:colOff>
      <xdr:row>5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3624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11</xdr:row>
      <xdr:rowOff>0</xdr:rowOff>
    </xdr:from>
    <xdr:to>
      <xdr:col>1</xdr:col>
      <xdr:colOff>276225</xdr:colOff>
      <xdr:row>12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437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2</xdr:col>
      <xdr:colOff>1028700</xdr:colOff>
      <xdr:row>4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43243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2</xdr:col>
      <xdr:colOff>571500</xdr:colOff>
      <xdr:row>4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3243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3</xdr:col>
      <xdr:colOff>0</xdr:colOff>
      <xdr:row>4</xdr:row>
      <xdr:rowOff>219075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343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2</xdr:col>
      <xdr:colOff>1933575</xdr:colOff>
      <xdr:row>4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37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</xdr:row>
      <xdr:rowOff>47625</xdr:rowOff>
    </xdr:from>
    <xdr:to>
      <xdr:col>3</xdr:col>
      <xdr:colOff>419100</xdr:colOff>
      <xdr:row>6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975"/>
          <a:ext cx="433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="120" zoomScaleNormal="120" workbookViewId="0" topLeftCell="A1">
      <selection activeCell="I27" sqref="I27"/>
    </sheetView>
  </sheetViews>
  <sheetFormatPr defaultColWidth="9.00390625" defaultRowHeight="12.75"/>
  <cols>
    <col min="1" max="1" width="32.00390625" style="1" customWidth="1"/>
    <col min="2" max="9" width="2.875" style="1" customWidth="1"/>
    <col min="10" max="11" width="8.875" style="1" customWidth="1"/>
    <col min="12" max="12" width="8.875" style="2" customWidth="1"/>
    <col min="13" max="13" width="5.375" style="2" customWidth="1"/>
    <col min="14" max="25" width="8.875" style="2" customWidth="1"/>
    <col min="26" max="16384" width="8.875" style="1" customWidth="1"/>
  </cols>
  <sheetData>
    <row r="5" spans="1:9" ht="17.25" customHeight="1">
      <c r="A5" s="3" t="s">
        <v>0</v>
      </c>
      <c r="B5" s="4" t="str">
        <f>LEFT(Заполнить!B4,1)</f>
        <v>2</v>
      </c>
      <c r="C5" s="4" t="str">
        <f>RIGHT(LEFT(Заполнить!$B$4,2),1)</f>
        <v>5</v>
      </c>
      <c r="D5" s="4" t="str">
        <f>RIGHT(LEFT(Заполнить!$B$4,3),1)</f>
        <v>7</v>
      </c>
      <c r="E5" s="4" t="str">
        <f>RIGHT(LEFT(Заполнить!$B$4,4),1)</f>
        <v>0</v>
      </c>
      <c r="F5" s="4" t="str">
        <f>RIGHT(LEFT(Заполнить!$B$4,5),1)</f>
        <v>3</v>
      </c>
      <c r="G5" s="4" t="str">
        <f>RIGHT(LEFT(Заполнить!$B$4,6),1)</f>
        <v>3</v>
      </c>
      <c r="H5" s="4" t="str">
        <f>RIGHT(LEFT(Заполнить!$B$4,7),1)</f>
        <v>7</v>
      </c>
      <c r="I5" s="4" t="str">
        <f>RIGHT(Заполнить!$B$4,1)</f>
        <v>5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3:S633"/>
  <sheetViews>
    <sheetView zoomScale="120" zoomScaleNormal="120" workbookViewId="0" topLeftCell="A1">
      <selection activeCell="A13" sqref="A13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08" t="s">
        <v>563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/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>
        <f>I23</f>
        <v>0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inma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3:S633"/>
  <sheetViews>
    <sheetView zoomScale="120" zoomScaleNormal="120" workbookViewId="0" topLeftCell="A1">
      <selection activeCell="A13" sqref="A13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08" t="s">
        <v>564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/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>
        <f>I23</f>
        <v>0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na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3:S633"/>
  <sheetViews>
    <sheetView zoomScale="120" zoomScaleNormal="120" workbookViewId="0" topLeftCell="A1">
      <selection activeCell="A13" sqref="A13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08" t="s">
        <v>565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/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Заполнить!$B$12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Заполнить!$H$12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Заполнить!$B$13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Заполнить!$H$13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Заполнить!$B$14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Заполнить!$H$14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Заполнить!$B$15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Заполнить!$H$15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Заполнить!$B$16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Заполнить!$H$16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Заполнить!$B$17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Заполнить!$H$17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Заполнить!$B$18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Заполнить!$H$18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Заполнить!$B$19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Заполнить!$H$19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Заполнить!$B$20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Заполнить!$H$20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Заполнить!$B$21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Заполнить!$H$21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Заполнить!$B$22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Заполнить!$H$22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Заполнить!$B$23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Заполнить!$H$23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Заполнить!$B$24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Заполнить!$H$24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Заполнить!$B$25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Заполнить!$H$25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Заполнить!$B$26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Заполнить!$H$26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>
        <f>I23</f>
        <v>0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ki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P468"/>
  <sheetViews>
    <sheetView zoomScale="120" zoomScaleNormal="120" workbookViewId="0" topLeftCell="A1">
      <selection activeCell="A13" sqref="A13"/>
    </sheetView>
  </sheetViews>
  <sheetFormatPr defaultColWidth="9.00390625" defaultRowHeight="12.75"/>
  <cols>
    <col min="1" max="1" width="8.875" style="11" customWidth="1"/>
    <col min="2" max="2" width="9.875" style="11" customWidth="1"/>
    <col min="3" max="3" width="45.25390625" style="11" customWidth="1"/>
    <col min="4" max="4" width="16.875" style="11" customWidth="1"/>
    <col min="5" max="5" width="8.875" style="11" customWidth="1"/>
    <col min="6" max="6" width="5.625" style="11" customWidth="1"/>
    <col min="7" max="7" width="8.875" style="11" customWidth="1"/>
    <col min="8" max="8" width="11.25390625" style="11" customWidth="1"/>
    <col min="9" max="9" width="5.125" style="11" customWidth="1"/>
    <col min="10" max="10" width="8.875" style="11" customWidth="1"/>
    <col min="11" max="11" width="12.00390625" style="11" customWidth="1"/>
    <col min="12" max="16384" width="8.875" style="11" customWidth="1"/>
  </cols>
  <sheetData>
    <row r="1" ht="12.75">
      <c r="I1" s="70"/>
    </row>
    <row r="2" ht="12.75">
      <c r="I2" s="71" t="s">
        <v>515</v>
      </c>
    </row>
    <row r="3" spans="1:9" ht="12.75">
      <c r="A3" s="209" t="str">
        <f>Заполнить!$B$3</f>
        <v>Срібненський НВК</v>
      </c>
      <c r="B3" s="209"/>
      <c r="C3" s="209"/>
      <c r="D3" s="209"/>
      <c r="E3" s="209"/>
      <c r="I3" s="71" t="s">
        <v>516</v>
      </c>
    </row>
    <row r="4" spans="1:9" ht="12.75">
      <c r="A4" s="217" t="s">
        <v>517</v>
      </c>
      <c r="B4" s="217"/>
      <c r="C4" s="217"/>
      <c r="D4" s="217"/>
      <c r="E4" s="217"/>
      <c r="I4" s="44" t="s">
        <v>518</v>
      </c>
    </row>
    <row r="5" ht="12.75"/>
    <row r="6" ht="12.75"/>
    <row r="7" spans="1:13" ht="12.75" customHeight="1">
      <c r="A7" s="200" t="s">
        <v>566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12.75" customHeight="1">
      <c r="A8" s="200" t="s">
        <v>567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3" ht="12.75" customHeight="1">
      <c r="A9" s="226" t="str">
        <f>Заполнить!$B$6</f>
        <v>«___»__грудня___20_20_ р.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12.75">
      <c r="A10" s="217" t="s">
        <v>568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2" spans="1:13" ht="15.75">
      <c r="A12" s="208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  » грудня 2020 р. №  виконано знімання фактичних залишків запасів, які обліковуються на субрахунку(ах)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1:13" ht="34.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</row>
    <row r="14" spans="1:13" s="72" customFormat="1" ht="12.75" customHeight="1">
      <c r="A14" s="217" t="s">
        <v>522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3" s="72" customFormat="1" ht="15.75">
      <c r="A15" s="43" t="s">
        <v>569</v>
      </c>
      <c r="B15" s="43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</row>
    <row r="16" spans="1:13" s="72" customFormat="1" ht="11.25">
      <c r="A16" s="73"/>
      <c r="B16" s="60"/>
      <c r="C16" s="217" t="s">
        <v>570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  <row r="17" spans="1:4" ht="15.75">
      <c r="A17" s="229" t="str">
        <f>CONCATENATE("станом на ",Заполнить!$B$7)</f>
        <v>станом на «___»___грудня____20_20_ р.</v>
      </c>
      <c r="B17" s="229"/>
      <c r="C17" s="229"/>
      <c r="D17" s="229"/>
    </row>
    <row r="19" spans="1:13" ht="15.75">
      <c r="A19" s="230" t="s">
        <v>524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  <row r="20" spans="1:13" ht="12.75" customHeight="1">
      <c r="A20" s="231" t="s">
        <v>571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ht="21.7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</row>
    <row r="22" spans="1:1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3" ht="12.75">
      <c r="A23" s="14" t="s">
        <v>222</v>
      </c>
      <c r="B23" s="14"/>
      <c r="C23" s="74"/>
      <c r="D23" s="224"/>
      <c r="E23" s="224"/>
      <c r="F23" s="224"/>
      <c r="G23" s="224"/>
      <c r="H23" s="15"/>
      <c r="I23" s="16"/>
      <c r="J23" s="15"/>
      <c r="K23" s="232"/>
      <c r="L23" s="232"/>
      <c r="M23" s="232"/>
    </row>
    <row r="24" spans="1:13" ht="12.75" customHeight="1">
      <c r="A24" s="18"/>
      <c r="B24" s="18"/>
      <c r="C24" s="13"/>
      <c r="D24" s="233" t="s">
        <v>525</v>
      </c>
      <c r="E24" s="233"/>
      <c r="F24" s="233"/>
      <c r="G24" s="233"/>
      <c r="I24" s="13" t="s">
        <v>223</v>
      </c>
      <c r="J24" s="18"/>
      <c r="K24" s="217" t="s">
        <v>526</v>
      </c>
      <c r="L24" s="217"/>
      <c r="M24" s="217"/>
    </row>
    <row r="25" spans="2:11" ht="12.75">
      <c r="B25" s="15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67" t="s">
        <v>224</v>
      </c>
      <c r="B26" s="15"/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ht="12.75">
      <c r="A29" s="58"/>
    </row>
    <row r="30" ht="12.75">
      <c r="A30" s="21" t="s">
        <v>572</v>
      </c>
    </row>
    <row r="31" ht="12.75">
      <c r="A31" s="11" t="s">
        <v>228</v>
      </c>
    </row>
    <row r="32" spans="1:13" ht="32.25" customHeight="1">
      <c r="A32" s="234" t="s">
        <v>573</v>
      </c>
      <c r="B32" s="234" t="s">
        <v>574</v>
      </c>
      <c r="C32" s="234" t="s">
        <v>575</v>
      </c>
      <c r="D32" s="234"/>
      <c r="E32" s="205" t="s">
        <v>576</v>
      </c>
      <c r="F32" s="234" t="s">
        <v>232</v>
      </c>
      <c r="G32" s="234"/>
      <c r="H32" s="234"/>
      <c r="I32" s="234" t="s">
        <v>577</v>
      </c>
      <c r="J32" s="234"/>
      <c r="K32" s="234"/>
      <c r="L32" s="234" t="s">
        <v>578</v>
      </c>
      <c r="M32" s="234"/>
    </row>
    <row r="33" spans="1:13" ht="47.25">
      <c r="A33" s="234"/>
      <c r="B33" s="234"/>
      <c r="C33" s="75" t="s">
        <v>579</v>
      </c>
      <c r="D33" s="23" t="s">
        <v>580</v>
      </c>
      <c r="E33" s="205"/>
      <c r="F33" s="75" t="s">
        <v>581</v>
      </c>
      <c r="G33" s="75" t="s">
        <v>582</v>
      </c>
      <c r="H33" s="75" t="s">
        <v>583</v>
      </c>
      <c r="I33" s="75" t="s">
        <v>581</v>
      </c>
      <c r="J33" s="75" t="s">
        <v>584</v>
      </c>
      <c r="K33" s="75" t="s">
        <v>583</v>
      </c>
      <c r="L33" s="234"/>
      <c r="M33" s="234"/>
    </row>
    <row r="34" spans="1:13" ht="12.75">
      <c r="A34" s="76">
        <v>1</v>
      </c>
      <c r="B34" s="76">
        <v>2</v>
      </c>
      <c r="C34" s="76">
        <v>3</v>
      </c>
      <c r="D34" s="76">
        <v>4</v>
      </c>
      <c r="E34" s="76">
        <v>5</v>
      </c>
      <c r="F34" s="77">
        <v>6</v>
      </c>
      <c r="G34" s="76">
        <v>7</v>
      </c>
      <c r="H34" s="76">
        <v>8</v>
      </c>
      <c r="I34" s="76">
        <v>9</v>
      </c>
      <c r="J34" s="76">
        <v>10</v>
      </c>
      <c r="K34" s="76">
        <v>11</v>
      </c>
      <c r="L34" s="235">
        <v>12</v>
      </c>
      <c r="M34" s="235"/>
    </row>
    <row r="35" spans="1:13" ht="12.75">
      <c r="A35" s="23">
        <v>1</v>
      </c>
      <c r="B35" s="23"/>
      <c r="C35" s="23"/>
      <c r="D35" s="23"/>
      <c r="E35" s="23"/>
      <c r="F35" s="78"/>
      <c r="G35" s="23"/>
      <c r="H35" s="79"/>
      <c r="I35" s="23"/>
      <c r="J35" s="23"/>
      <c r="K35" s="79"/>
      <c r="L35" s="205"/>
      <c r="M35" s="205"/>
    </row>
    <row r="36" spans="1:13" ht="12.75">
      <c r="A36" s="23">
        <v>2</v>
      </c>
      <c r="B36" s="23"/>
      <c r="C36" s="23"/>
      <c r="D36" s="23"/>
      <c r="E36" s="23"/>
      <c r="F36" s="78"/>
      <c r="G36" s="23"/>
      <c r="H36" s="79"/>
      <c r="I36" s="23"/>
      <c r="J36" s="23"/>
      <c r="K36" s="79"/>
      <c r="L36" s="205"/>
      <c r="M36" s="205"/>
    </row>
    <row r="37" spans="1:13" ht="12.75">
      <c r="A37" s="23">
        <v>3</v>
      </c>
      <c r="B37" s="23"/>
      <c r="C37" s="23"/>
      <c r="D37" s="23"/>
      <c r="E37" s="23"/>
      <c r="F37" s="78"/>
      <c r="G37" s="23"/>
      <c r="H37" s="79"/>
      <c r="I37" s="23"/>
      <c r="J37" s="23"/>
      <c r="K37" s="79"/>
      <c r="L37" s="205"/>
      <c r="M37" s="205"/>
    </row>
    <row r="38" spans="1:13" ht="12.75">
      <c r="A38" s="23">
        <v>4</v>
      </c>
      <c r="B38" s="23"/>
      <c r="C38" s="23"/>
      <c r="D38" s="23"/>
      <c r="E38" s="23"/>
      <c r="F38" s="78"/>
      <c r="G38" s="23"/>
      <c r="H38" s="79"/>
      <c r="I38" s="23"/>
      <c r="J38" s="23"/>
      <c r="K38" s="79"/>
      <c r="L38" s="205"/>
      <c r="M38" s="205"/>
    </row>
    <row r="39" spans="1:13" ht="12.75">
      <c r="A39" s="23">
        <v>5</v>
      </c>
      <c r="B39" s="23"/>
      <c r="C39" s="23"/>
      <c r="D39" s="23"/>
      <c r="E39" s="23"/>
      <c r="F39" s="78"/>
      <c r="G39" s="23"/>
      <c r="H39" s="79"/>
      <c r="I39" s="23"/>
      <c r="J39" s="23"/>
      <c r="K39" s="79"/>
      <c r="L39" s="205"/>
      <c r="M39" s="205"/>
    </row>
    <row r="40" spans="1:13" ht="12.75">
      <c r="A40" s="23">
        <v>6</v>
      </c>
      <c r="B40" s="23"/>
      <c r="C40" s="23"/>
      <c r="D40" s="23"/>
      <c r="E40" s="23"/>
      <c r="F40" s="78"/>
      <c r="G40" s="23"/>
      <c r="H40" s="79"/>
      <c r="I40" s="23"/>
      <c r="J40" s="23"/>
      <c r="K40" s="79"/>
      <c r="L40" s="205"/>
      <c r="M40" s="205"/>
    </row>
    <row r="41" spans="1:13" ht="12.75">
      <c r="A41" s="23">
        <v>7</v>
      </c>
      <c r="B41" s="23"/>
      <c r="C41" s="23"/>
      <c r="D41" s="23"/>
      <c r="E41" s="23"/>
      <c r="F41" s="78"/>
      <c r="G41" s="23"/>
      <c r="H41" s="79"/>
      <c r="I41" s="23"/>
      <c r="J41" s="23"/>
      <c r="K41" s="79"/>
      <c r="L41" s="205"/>
      <c r="M41" s="205"/>
    </row>
    <row r="42" spans="1:13" ht="12.75">
      <c r="A42" s="23">
        <v>8</v>
      </c>
      <c r="B42" s="23"/>
      <c r="C42" s="23"/>
      <c r="D42" s="23"/>
      <c r="E42" s="23"/>
      <c r="F42" s="78"/>
      <c r="G42" s="23"/>
      <c r="H42" s="79"/>
      <c r="I42" s="23"/>
      <c r="J42" s="23"/>
      <c r="K42" s="79"/>
      <c r="L42" s="205"/>
      <c r="M42" s="205"/>
    </row>
    <row r="43" spans="1:13" ht="12.75">
      <c r="A43" s="23">
        <v>9</v>
      </c>
      <c r="B43" s="23"/>
      <c r="C43" s="23"/>
      <c r="D43" s="23"/>
      <c r="E43" s="23"/>
      <c r="F43" s="78"/>
      <c r="G43" s="23"/>
      <c r="H43" s="79"/>
      <c r="I43" s="23"/>
      <c r="J43" s="23"/>
      <c r="K43" s="79"/>
      <c r="L43" s="205"/>
      <c r="M43" s="205"/>
    </row>
    <row r="44" spans="1:13" ht="12.75">
      <c r="A44" s="23">
        <v>10</v>
      </c>
      <c r="B44" s="23"/>
      <c r="C44" s="23"/>
      <c r="D44" s="23"/>
      <c r="E44" s="23"/>
      <c r="F44" s="78"/>
      <c r="G44" s="23"/>
      <c r="H44" s="79"/>
      <c r="I44" s="23"/>
      <c r="J44" s="23"/>
      <c r="K44" s="79"/>
      <c r="L44" s="205"/>
      <c r="M44" s="205"/>
    </row>
    <row r="45" spans="1:13" ht="12.75">
      <c r="A45" s="23">
        <v>11</v>
      </c>
      <c r="B45" s="23"/>
      <c r="C45" s="23"/>
      <c r="D45" s="23"/>
      <c r="E45" s="23"/>
      <c r="F45" s="78"/>
      <c r="G45" s="23"/>
      <c r="H45" s="79"/>
      <c r="I45" s="23"/>
      <c r="J45" s="23"/>
      <c r="K45" s="79"/>
      <c r="L45" s="205"/>
      <c r="M45" s="205"/>
    </row>
    <row r="46" spans="1:13" ht="12.75">
      <c r="A46" s="23">
        <v>12</v>
      </c>
      <c r="B46" s="23"/>
      <c r="C46" s="23"/>
      <c r="D46" s="23"/>
      <c r="E46" s="23"/>
      <c r="F46" s="78"/>
      <c r="G46" s="23"/>
      <c r="H46" s="79"/>
      <c r="I46" s="23"/>
      <c r="J46" s="23"/>
      <c r="K46" s="79"/>
      <c r="L46" s="205"/>
      <c r="M46" s="205"/>
    </row>
    <row r="47" spans="1:13" ht="12.75">
      <c r="A47" s="23">
        <v>13</v>
      </c>
      <c r="B47" s="23"/>
      <c r="C47" s="23"/>
      <c r="D47" s="23"/>
      <c r="E47" s="23"/>
      <c r="F47" s="78"/>
      <c r="G47" s="23"/>
      <c r="H47" s="79"/>
      <c r="I47" s="23"/>
      <c r="J47" s="23"/>
      <c r="K47" s="79"/>
      <c r="L47" s="205"/>
      <c r="M47" s="205"/>
    </row>
    <row r="48" spans="1:13" ht="12.75">
      <c r="A48" s="23">
        <v>14</v>
      </c>
      <c r="B48" s="23"/>
      <c r="C48" s="23"/>
      <c r="D48" s="23"/>
      <c r="E48" s="23"/>
      <c r="F48" s="78"/>
      <c r="G48" s="23"/>
      <c r="H48" s="79"/>
      <c r="I48" s="23"/>
      <c r="J48" s="23"/>
      <c r="K48" s="79"/>
      <c r="L48" s="205"/>
      <c r="M48" s="205"/>
    </row>
    <row r="49" spans="1:13" ht="12.75">
      <c r="A49" s="23">
        <v>15</v>
      </c>
      <c r="B49" s="23"/>
      <c r="C49" s="23"/>
      <c r="D49" s="23"/>
      <c r="E49" s="23"/>
      <c r="F49" s="78"/>
      <c r="G49" s="23"/>
      <c r="H49" s="79"/>
      <c r="I49" s="23"/>
      <c r="J49" s="23"/>
      <c r="K49" s="79"/>
      <c r="L49" s="205"/>
      <c r="M49" s="205"/>
    </row>
    <row r="50" spans="1:13" ht="12.75">
      <c r="A50" s="23">
        <v>16</v>
      </c>
      <c r="B50" s="23"/>
      <c r="C50" s="23"/>
      <c r="D50" s="23"/>
      <c r="E50" s="23"/>
      <c r="F50" s="78"/>
      <c r="G50" s="23"/>
      <c r="H50" s="79"/>
      <c r="I50" s="23"/>
      <c r="J50" s="23"/>
      <c r="K50" s="79"/>
      <c r="L50" s="205"/>
      <c r="M50" s="205"/>
    </row>
    <row r="51" spans="1:13" ht="12.75">
      <c r="A51" s="23">
        <v>17</v>
      </c>
      <c r="B51" s="23"/>
      <c r="C51" s="23"/>
      <c r="D51" s="23"/>
      <c r="E51" s="23"/>
      <c r="F51" s="78"/>
      <c r="G51" s="23"/>
      <c r="H51" s="79"/>
      <c r="I51" s="23"/>
      <c r="J51" s="23"/>
      <c r="K51" s="79"/>
      <c r="L51" s="205"/>
      <c r="M51" s="205"/>
    </row>
    <row r="52" spans="1:13" ht="12.75">
      <c r="A52" s="23">
        <v>18</v>
      </c>
      <c r="B52" s="23"/>
      <c r="C52" s="23"/>
      <c r="D52" s="23"/>
      <c r="E52" s="23"/>
      <c r="F52" s="78"/>
      <c r="G52" s="23"/>
      <c r="H52" s="79"/>
      <c r="I52" s="23"/>
      <c r="J52" s="23"/>
      <c r="K52" s="79"/>
      <c r="L52" s="205"/>
      <c r="M52" s="205"/>
    </row>
    <row r="53" spans="1:13" ht="12.75">
      <c r="A53" s="23">
        <v>19</v>
      </c>
      <c r="B53" s="23"/>
      <c r="C53" s="23"/>
      <c r="D53" s="23"/>
      <c r="E53" s="23"/>
      <c r="F53" s="78"/>
      <c r="G53" s="23"/>
      <c r="H53" s="79"/>
      <c r="I53" s="23"/>
      <c r="J53" s="23"/>
      <c r="K53" s="79"/>
      <c r="L53" s="205"/>
      <c r="M53" s="205"/>
    </row>
    <row r="54" spans="1:13" ht="12.75">
      <c r="A54" s="23">
        <v>20</v>
      </c>
      <c r="B54" s="23"/>
      <c r="C54" s="23"/>
      <c r="D54" s="23"/>
      <c r="E54" s="23"/>
      <c r="F54" s="78"/>
      <c r="G54" s="23"/>
      <c r="H54" s="79"/>
      <c r="I54" s="23"/>
      <c r="J54" s="23"/>
      <c r="K54" s="79"/>
      <c r="L54" s="205"/>
      <c r="M54" s="205"/>
    </row>
    <row r="55" spans="1:13" ht="12.75">
      <c r="A55" s="23">
        <v>21</v>
      </c>
      <c r="B55" s="23"/>
      <c r="C55" s="23"/>
      <c r="D55" s="23"/>
      <c r="E55" s="23"/>
      <c r="F55" s="78"/>
      <c r="G55" s="23"/>
      <c r="H55" s="79"/>
      <c r="I55" s="23"/>
      <c r="J55" s="23"/>
      <c r="K55" s="79"/>
      <c r="L55" s="205"/>
      <c r="M55" s="205"/>
    </row>
    <row r="56" spans="1:13" ht="12.75">
      <c r="A56" s="23">
        <v>22</v>
      </c>
      <c r="B56" s="23"/>
      <c r="C56" s="23"/>
      <c r="D56" s="23"/>
      <c r="E56" s="23"/>
      <c r="F56" s="78"/>
      <c r="G56" s="23"/>
      <c r="H56" s="79"/>
      <c r="I56" s="23"/>
      <c r="J56" s="23"/>
      <c r="K56" s="79"/>
      <c r="L56" s="205"/>
      <c r="M56" s="205"/>
    </row>
    <row r="57" spans="1:13" ht="12.75">
      <c r="A57" s="23">
        <v>23</v>
      </c>
      <c r="B57" s="23"/>
      <c r="C57" s="23"/>
      <c r="D57" s="23"/>
      <c r="E57" s="23"/>
      <c r="F57" s="78"/>
      <c r="G57" s="23"/>
      <c r="H57" s="79"/>
      <c r="I57" s="23"/>
      <c r="J57" s="23"/>
      <c r="K57" s="79"/>
      <c r="L57" s="205"/>
      <c r="M57" s="205"/>
    </row>
    <row r="58" spans="1:13" ht="12.75">
      <c r="A58" s="23">
        <v>24</v>
      </c>
      <c r="B58" s="23"/>
      <c r="C58" s="23"/>
      <c r="D58" s="23"/>
      <c r="E58" s="23"/>
      <c r="F58" s="78"/>
      <c r="G58" s="23"/>
      <c r="H58" s="79"/>
      <c r="I58" s="23"/>
      <c r="J58" s="23"/>
      <c r="K58" s="79"/>
      <c r="L58" s="205"/>
      <c r="M58" s="205"/>
    </row>
    <row r="59" spans="1:13" ht="12.75">
      <c r="A59" s="23">
        <v>25</v>
      </c>
      <c r="B59" s="23"/>
      <c r="C59" s="23"/>
      <c r="D59" s="23"/>
      <c r="E59" s="23"/>
      <c r="F59" s="78"/>
      <c r="G59" s="23"/>
      <c r="H59" s="79"/>
      <c r="I59" s="23"/>
      <c r="J59" s="23"/>
      <c r="K59" s="79"/>
      <c r="L59" s="205"/>
      <c r="M59" s="205"/>
    </row>
    <row r="60" spans="1:13" ht="12.75">
      <c r="A60" s="23">
        <v>26</v>
      </c>
      <c r="B60" s="23"/>
      <c r="C60" s="23"/>
      <c r="D60" s="23"/>
      <c r="E60" s="23"/>
      <c r="F60" s="78"/>
      <c r="G60" s="23"/>
      <c r="H60" s="79"/>
      <c r="I60" s="23"/>
      <c r="J60" s="23"/>
      <c r="K60" s="79"/>
      <c r="L60" s="205"/>
      <c r="M60" s="205"/>
    </row>
    <row r="61" spans="1:13" ht="12.75">
      <c r="A61" s="23">
        <v>27</v>
      </c>
      <c r="B61" s="23"/>
      <c r="C61" s="23"/>
      <c r="D61" s="23"/>
      <c r="E61" s="23"/>
      <c r="F61" s="78"/>
      <c r="G61" s="23"/>
      <c r="H61" s="79"/>
      <c r="I61" s="23"/>
      <c r="J61" s="23"/>
      <c r="K61" s="79"/>
      <c r="L61" s="205"/>
      <c r="M61" s="205"/>
    </row>
    <row r="62" spans="1:13" ht="12.75">
      <c r="A62" s="23">
        <v>28</v>
      </c>
      <c r="B62" s="23"/>
      <c r="C62" s="23"/>
      <c r="D62" s="23"/>
      <c r="E62" s="23"/>
      <c r="F62" s="78"/>
      <c r="G62" s="23"/>
      <c r="H62" s="79"/>
      <c r="I62" s="23"/>
      <c r="J62" s="23"/>
      <c r="K62" s="79"/>
      <c r="L62" s="205"/>
      <c r="M62" s="205"/>
    </row>
    <row r="63" spans="1:13" ht="12.75">
      <c r="A63" s="23">
        <v>29</v>
      </c>
      <c r="B63" s="23"/>
      <c r="C63" s="23"/>
      <c r="D63" s="23"/>
      <c r="E63" s="23"/>
      <c r="F63" s="78"/>
      <c r="G63" s="23"/>
      <c r="H63" s="79"/>
      <c r="I63" s="23"/>
      <c r="J63" s="23"/>
      <c r="K63" s="79"/>
      <c r="L63" s="205"/>
      <c r="M63" s="205"/>
    </row>
    <row r="64" spans="1:13" ht="12.75">
      <c r="A64" s="23">
        <v>30</v>
      </c>
      <c r="B64" s="23"/>
      <c r="C64" s="23"/>
      <c r="D64" s="23"/>
      <c r="E64" s="23"/>
      <c r="F64" s="78"/>
      <c r="G64" s="23"/>
      <c r="H64" s="79"/>
      <c r="I64" s="23"/>
      <c r="J64" s="23"/>
      <c r="K64" s="79"/>
      <c r="L64" s="205"/>
      <c r="M64" s="205"/>
    </row>
    <row r="65" spans="1:13" ht="12.75">
      <c r="A65" s="23">
        <v>31</v>
      </c>
      <c r="B65" s="23"/>
      <c r="C65" s="23"/>
      <c r="D65" s="23"/>
      <c r="E65" s="23"/>
      <c r="F65" s="78"/>
      <c r="G65" s="23"/>
      <c r="H65" s="79"/>
      <c r="I65" s="23"/>
      <c r="J65" s="23"/>
      <c r="K65" s="79"/>
      <c r="L65" s="205"/>
      <c r="M65" s="205"/>
    </row>
    <row r="66" spans="1:13" ht="12.75">
      <c r="A66" s="23">
        <v>32</v>
      </c>
      <c r="B66" s="23"/>
      <c r="C66" s="23"/>
      <c r="D66" s="23"/>
      <c r="E66" s="23"/>
      <c r="F66" s="78"/>
      <c r="G66" s="23"/>
      <c r="H66" s="79"/>
      <c r="I66" s="23"/>
      <c r="J66" s="23"/>
      <c r="K66" s="79"/>
      <c r="L66" s="205"/>
      <c r="M66" s="205"/>
    </row>
    <row r="67" spans="1:13" ht="12.75">
      <c r="A67" s="23">
        <v>33</v>
      </c>
      <c r="B67" s="23"/>
      <c r="C67" s="23"/>
      <c r="D67" s="23"/>
      <c r="E67" s="23"/>
      <c r="F67" s="78"/>
      <c r="G67" s="23"/>
      <c r="H67" s="79"/>
      <c r="I67" s="23"/>
      <c r="J67" s="23"/>
      <c r="K67" s="79"/>
      <c r="L67" s="205"/>
      <c r="M67" s="205"/>
    </row>
    <row r="68" spans="1:13" ht="12.75">
      <c r="A68" s="23">
        <v>34</v>
      </c>
      <c r="B68" s="23"/>
      <c r="C68" s="23"/>
      <c r="D68" s="23"/>
      <c r="E68" s="23"/>
      <c r="F68" s="78"/>
      <c r="G68" s="23"/>
      <c r="H68" s="79"/>
      <c r="I68" s="23"/>
      <c r="J68" s="23"/>
      <c r="K68" s="79"/>
      <c r="L68" s="205"/>
      <c r="M68" s="205"/>
    </row>
    <row r="69" spans="1:13" ht="12.75">
      <c r="A69" s="23">
        <v>35</v>
      </c>
      <c r="B69" s="23"/>
      <c r="C69" s="23"/>
      <c r="D69" s="23"/>
      <c r="E69" s="23"/>
      <c r="F69" s="78"/>
      <c r="G69" s="23"/>
      <c r="H69" s="79"/>
      <c r="I69" s="23"/>
      <c r="J69" s="23"/>
      <c r="K69" s="79"/>
      <c r="L69" s="205"/>
      <c r="M69" s="205"/>
    </row>
    <row r="70" spans="1:13" ht="12.75">
      <c r="A70" s="23">
        <v>36</v>
      </c>
      <c r="B70" s="23"/>
      <c r="C70" s="23"/>
      <c r="D70" s="23"/>
      <c r="E70" s="23"/>
      <c r="F70" s="80"/>
      <c r="G70" s="79"/>
      <c r="H70" s="79"/>
      <c r="I70" s="81"/>
      <c r="J70" s="79"/>
      <c r="K70" s="79"/>
      <c r="L70" s="205"/>
      <c r="M70" s="205"/>
    </row>
    <row r="71" spans="1:13" ht="12.75">
      <c r="A71" s="23">
        <v>37</v>
      </c>
      <c r="B71" s="23"/>
      <c r="C71" s="23"/>
      <c r="D71" s="23"/>
      <c r="E71" s="23"/>
      <c r="F71" s="81"/>
      <c r="G71" s="79"/>
      <c r="H71" s="79"/>
      <c r="I71" s="81"/>
      <c r="J71" s="79"/>
      <c r="K71" s="79"/>
      <c r="L71" s="205"/>
      <c r="M71" s="205"/>
    </row>
    <row r="72" spans="1:11" ht="12.75">
      <c r="A72" s="70" t="s">
        <v>585</v>
      </c>
      <c r="B72" s="70"/>
      <c r="C72" s="70"/>
      <c r="D72" s="70"/>
      <c r="E72" s="70"/>
      <c r="F72" s="82">
        <v>0</v>
      </c>
      <c r="G72" s="70"/>
      <c r="H72" s="83">
        <f>SUM(H35:H71)</f>
        <v>0</v>
      </c>
      <c r="I72" s="82">
        <v>0</v>
      </c>
      <c r="J72" s="70"/>
      <c r="K72" s="83">
        <f>SUM(K35:K71)</f>
        <v>0</v>
      </c>
    </row>
    <row r="73" spans="1:13" ht="12.75">
      <c r="A73" s="36"/>
      <c r="B73" s="36"/>
      <c r="C73" s="36"/>
      <c r="D73" s="36"/>
      <c r="E73" s="36"/>
      <c r="F73" s="84"/>
      <c r="G73" s="85"/>
      <c r="H73" s="85"/>
      <c r="I73" s="84"/>
      <c r="J73" s="85"/>
      <c r="K73" s="85"/>
      <c r="L73" s="236"/>
      <c r="M73" s="236"/>
    </row>
    <row r="74" spans="1:13" ht="12.75">
      <c r="A74" s="11" t="e">
        <f>CONCATENATE("Число порядкових номерів на сторінці: ",ЧислоПрописом(COUNTA(A35:A71))," (з ",A35," по ",A71,")")</f>
        <v>#NAME?</v>
      </c>
      <c r="B74" s="36"/>
      <c r="C74" s="36"/>
      <c r="D74" s="34" t="e">
        <f>CONCATENATE("Загальна кількість у натуральних вимірах фактично на сторінці: ",ЧислоПрописом(F72))</f>
        <v>#NAME?</v>
      </c>
      <c r="E74" s="36"/>
      <c r="F74" s="84"/>
      <c r="G74" s="85"/>
      <c r="H74" s="85"/>
      <c r="I74" s="84"/>
      <c r="J74" s="85"/>
      <c r="K74" s="85"/>
      <c r="L74" s="236"/>
      <c r="M74" s="236"/>
    </row>
    <row r="75" spans="4:14" ht="12.75">
      <c r="D75" s="34" t="e">
        <f>CONCATENATE("Загальна кількість у натуральних вимірах за даними бухобліку на сторінці: ",ЧислоПрописом(I72))</f>
        <v>#NAME?</v>
      </c>
      <c r="F75" s="42"/>
      <c r="G75" s="42"/>
      <c r="N75" s="42"/>
    </row>
    <row r="76" spans="6:14" ht="15.75" customHeight="1">
      <c r="F76" s="42"/>
      <c r="G76" s="42"/>
      <c r="N76" s="42"/>
    </row>
    <row r="77" spans="1:14" ht="15.75" customHeight="1">
      <c r="A77" s="234" t="s">
        <v>573</v>
      </c>
      <c r="B77" s="234" t="s">
        <v>574</v>
      </c>
      <c r="C77" s="234" t="s">
        <v>575</v>
      </c>
      <c r="D77" s="234"/>
      <c r="E77" s="205" t="s">
        <v>576</v>
      </c>
      <c r="F77" s="234" t="s">
        <v>232</v>
      </c>
      <c r="G77" s="234"/>
      <c r="H77" s="234"/>
      <c r="I77" s="234" t="s">
        <v>577</v>
      </c>
      <c r="J77" s="234"/>
      <c r="K77" s="234"/>
      <c r="L77" s="234" t="s">
        <v>578</v>
      </c>
      <c r="M77" s="234"/>
      <c r="N77" s="42"/>
    </row>
    <row r="78" spans="1:14" ht="47.25">
      <c r="A78" s="234"/>
      <c r="B78" s="234"/>
      <c r="C78" s="75" t="s">
        <v>579</v>
      </c>
      <c r="D78" s="23" t="s">
        <v>580</v>
      </c>
      <c r="E78" s="205"/>
      <c r="F78" s="75" t="s">
        <v>581</v>
      </c>
      <c r="G78" s="75" t="s">
        <v>582</v>
      </c>
      <c r="H78" s="75" t="s">
        <v>583</v>
      </c>
      <c r="I78" s="75" t="s">
        <v>581</v>
      </c>
      <c r="J78" s="75" t="s">
        <v>584</v>
      </c>
      <c r="K78" s="75" t="s">
        <v>583</v>
      </c>
      <c r="L78" s="234"/>
      <c r="M78" s="234"/>
      <c r="N78" s="42"/>
    </row>
    <row r="79" spans="1:14" ht="12.75">
      <c r="A79" s="76">
        <v>1</v>
      </c>
      <c r="B79" s="76">
        <v>2</v>
      </c>
      <c r="C79" s="76">
        <v>3</v>
      </c>
      <c r="D79" s="76">
        <v>4</v>
      </c>
      <c r="E79" s="76">
        <v>5</v>
      </c>
      <c r="F79" s="77">
        <v>6</v>
      </c>
      <c r="G79" s="76">
        <v>7</v>
      </c>
      <c r="H79" s="76">
        <v>8</v>
      </c>
      <c r="I79" s="76">
        <v>9</v>
      </c>
      <c r="J79" s="76">
        <v>10</v>
      </c>
      <c r="K79" s="76">
        <v>11</v>
      </c>
      <c r="L79" s="235">
        <v>12</v>
      </c>
      <c r="M79" s="235"/>
      <c r="N79" s="42"/>
    </row>
    <row r="80" spans="1:14" ht="12.75">
      <c r="A80" s="23">
        <v>38</v>
      </c>
      <c r="B80" s="23"/>
      <c r="C80" s="23"/>
      <c r="D80" s="23"/>
      <c r="E80" s="23"/>
      <c r="F80" s="78"/>
      <c r="G80" s="23"/>
      <c r="H80" s="79"/>
      <c r="I80" s="23"/>
      <c r="J80" s="23"/>
      <c r="K80" s="79"/>
      <c r="L80" s="205"/>
      <c r="M80" s="205"/>
      <c r="N80" s="42"/>
    </row>
    <row r="81" spans="1:14" ht="12.75">
      <c r="A81" s="23">
        <v>39</v>
      </c>
      <c r="B81" s="23"/>
      <c r="C81" s="23"/>
      <c r="D81" s="23"/>
      <c r="E81" s="23"/>
      <c r="F81" s="78"/>
      <c r="G81" s="23"/>
      <c r="H81" s="79"/>
      <c r="I81" s="23"/>
      <c r="J81" s="23"/>
      <c r="K81" s="79"/>
      <c r="L81" s="205"/>
      <c r="M81" s="205"/>
      <c r="N81" s="42"/>
    </row>
    <row r="82" spans="1:14" ht="12.75">
      <c r="A82" s="23">
        <v>40</v>
      </c>
      <c r="B82" s="23"/>
      <c r="C82" s="23"/>
      <c r="D82" s="23"/>
      <c r="E82" s="23"/>
      <c r="F82" s="78"/>
      <c r="G82" s="23"/>
      <c r="H82" s="79"/>
      <c r="I82" s="23"/>
      <c r="J82" s="23"/>
      <c r="K82" s="79"/>
      <c r="L82" s="205"/>
      <c r="M82" s="205"/>
      <c r="N82" s="42"/>
    </row>
    <row r="83" spans="1:14" ht="12.75">
      <c r="A83" s="23">
        <v>41</v>
      </c>
      <c r="B83" s="23"/>
      <c r="C83" s="23"/>
      <c r="D83" s="23"/>
      <c r="E83" s="23"/>
      <c r="F83" s="78"/>
      <c r="G83" s="23"/>
      <c r="H83" s="79"/>
      <c r="I83" s="23"/>
      <c r="J83" s="23"/>
      <c r="K83" s="79"/>
      <c r="L83" s="205"/>
      <c r="M83" s="205"/>
      <c r="N83" s="42"/>
    </row>
    <row r="84" spans="1:14" ht="12.75">
      <c r="A84" s="23">
        <v>42</v>
      </c>
      <c r="B84" s="23"/>
      <c r="C84" s="23"/>
      <c r="D84" s="23"/>
      <c r="E84" s="23"/>
      <c r="F84" s="78"/>
      <c r="G84" s="23"/>
      <c r="H84" s="79"/>
      <c r="I84" s="23"/>
      <c r="J84" s="23"/>
      <c r="K84" s="79"/>
      <c r="L84" s="205"/>
      <c r="M84" s="205"/>
      <c r="N84" s="42"/>
    </row>
    <row r="85" spans="1:14" ht="12.75">
      <c r="A85" s="23">
        <v>43</v>
      </c>
      <c r="B85" s="23"/>
      <c r="C85" s="23"/>
      <c r="D85" s="23"/>
      <c r="E85" s="23"/>
      <c r="F85" s="78"/>
      <c r="G85" s="23"/>
      <c r="H85" s="79"/>
      <c r="I85" s="23"/>
      <c r="J85" s="23"/>
      <c r="K85" s="79"/>
      <c r="L85" s="205"/>
      <c r="M85" s="205"/>
      <c r="N85" s="42"/>
    </row>
    <row r="86" spans="1:14" ht="12.75">
      <c r="A86" s="23">
        <v>44</v>
      </c>
      <c r="B86" s="23"/>
      <c r="C86" s="23"/>
      <c r="D86" s="23"/>
      <c r="E86" s="23"/>
      <c r="F86" s="78"/>
      <c r="G86" s="23"/>
      <c r="H86" s="79"/>
      <c r="I86" s="23"/>
      <c r="J86" s="23"/>
      <c r="K86" s="79"/>
      <c r="L86" s="205"/>
      <c r="M86" s="205"/>
      <c r="N86" s="42"/>
    </row>
    <row r="87" spans="1:14" ht="12.75">
      <c r="A87" s="23">
        <v>45</v>
      </c>
      <c r="B87" s="23"/>
      <c r="C87" s="23"/>
      <c r="D87" s="23"/>
      <c r="E87" s="23"/>
      <c r="F87" s="78"/>
      <c r="G87" s="23"/>
      <c r="H87" s="79"/>
      <c r="I87" s="23"/>
      <c r="J87" s="23"/>
      <c r="K87" s="79"/>
      <c r="L87" s="205"/>
      <c r="M87" s="205"/>
      <c r="N87" s="42"/>
    </row>
    <row r="88" spans="1:14" ht="12.75">
      <c r="A88" s="23">
        <v>46</v>
      </c>
      <c r="B88" s="23"/>
      <c r="C88" s="23"/>
      <c r="D88" s="23"/>
      <c r="E88" s="23"/>
      <c r="F88" s="78"/>
      <c r="G88" s="23"/>
      <c r="H88" s="79"/>
      <c r="I88" s="23"/>
      <c r="J88" s="23"/>
      <c r="K88" s="79"/>
      <c r="L88" s="205"/>
      <c r="M88" s="205"/>
      <c r="N88" s="42"/>
    </row>
    <row r="89" spans="1:14" ht="12.75">
      <c r="A89" s="23">
        <v>47</v>
      </c>
      <c r="B89" s="23"/>
      <c r="C89" s="23"/>
      <c r="D89" s="23"/>
      <c r="E89" s="23"/>
      <c r="F89" s="78"/>
      <c r="G89" s="23"/>
      <c r="H89" s="79"/>
      <c r="I89" s="23"/>
      <c r="J89" s="23"/>
      <c r="K89" s="79"/>
      <c r="L89" s="205"/>
      <c r="M89" s="205"/>
      <c r="N89" s="42"/>
    </row>
    <row r="90" spans="1:14" ht="12.75">
      <c r="A90" s="23">
        <v>48</v>
      </c>
      <c r="B90" s="23"/>
      <c r="C90" s="23"/>
      <c r="D90" s="23"/>
      <c r="E90" s="23"/>
      <c r="F90" s="78"/>
      <c r="G90" s="23"/>
      <c r="H90" s="79"/>
      <c r="I90" s="23"/>
      <c r="J90" s="23"/>
      <c r="K90" s="79"/>
      <c r="L90" s="205"/>
      <c r="M90" s="205"/>
      <c r="N90" s="42"/>
    </row>
    <row r="91" spans="1:14" ht="12.75">
      <c r="A91" s="23">
        <v>49</v>
      </c>
      <c r="B91" s="23"/>
      <c r="C91" s="23"/>
      <c r="D91" s="23"/>
      <c r="E91" s="23"/>
      <c r="F91" s="78"/>
      <c r="G91" s="23"/>
      <c r="H91" s="79"/>
      <c r="I91" s="23"/>
      <c r="J91" s="23"/>
      <c r="K91" s="79"/>
      <c r="L91" s="205"/>
      <c r="M91" s="205"/>
      <c r="N91" s="42"/>
    </row>
    <row r="92" spans="1:14" ht="12.75">
      <c r="A92" s="23">
        <v>50</v>
      </c>
      <c r="B92" s="23"/>
      <c r="C92" s="23"/>
      <c r="D92" s="23"/>
      <c r="E92" s="23"/>
      <c r="F92" s="78"/>
      <c r="G92" s="23"/>
      <c r="H92" s="79"/>
      <c r="I92" s="23"/>
      <c r="J92" s="23"/>
      <c r="K92" s="79"/>
      <c r="L92" s="205"/>
      <c r="M92" s="205"/>
      <c r="N92" s="42"/>
    </row>
    <row r="93" spans="1:14" ht="12.75">
      <c r="A93" s="23">
        <v>51</v>
      </c>
      <c r="B93" s="23"/>
      <c r="C93" s="23"/>
      <c r="D93" s="23"/>
      <c r="E93" s="23"/>
      <c r="F93" s="78"/>
      <c r="G93" s="23"/>
      <c r="H93" s="79"/>
      <c r="I93" s="23"/>
      <c r="J93" s="23"/>
      <c r="K93" s="79"/>
      <c r="L93" s="205"/>
      <c r="M93" s="205"/>
      <c r="N93" s="42"/>
    </row>
    <row r="94" spans="1:14" ht="12.75">
      <c r="A94" s="23">
        <v>52</v>
      </c>
      <c r="B94" s="23"/>
      <c r="C94" s="23"/>
      <c r="D94" s="23"/>
      <c r="E94" s="23"/>
      <c r="F94" s="78"/>
      <c r="G94" s="23"/>
      <c r="H94" s="79"/>
      <c r="I94" s="23"/>
      <c r="J94" s="23"/>
      <c r="K94" s="79"/>
      <c r="L94" s="205"/>
      <c r="M94" s="205"/>
      <c r="N94" s="42"/>
    </row>
    <row r="95" spans="1:14" ht="12.75">
      <c r="A95" s="23">
        <v>53</v>
      </c>
      <c r="B95" s="23"/>
      <c r="C95" s="23"/>
      <c r="D95" s="23"/>
      <c r="E95" s="23"/>
      <c r="F95" s="78"/>
      <c r="G95" s="23"/>
      <c r="H95" s="79"/>
      <c r="I95" s="23"/>
      <c r="J95" s="23"/>
      <c r="K95" s="79"/>
      <c r="L95" s="205"/>
      <c r="M95" s="205"/>
      <c r="N95" s="42"/>
    </row>
    <row r="96" spans="1:14" ht="12.75">
      <c r="A96" s="23">
        <v>54</v>
      </c>
      <c r="B96" s="23"/>
      <c r="C96" s="23"/>
      <c r="D96" s="23"/>
      <c r="E96" s="23"/>
      <c r="F96" s="78"/>
      <c r="G96" s="23"/>
      <c r="H96" s="79"/>
      <c r="I96" s="23"/>
      <c r="J96" s="23"/>
      <c r="K96" s="79"/>
      <c r="L96" s="205"/>
      <c r="M96" s="205"/>
      <c r="N96" s="42"/>
    </row>
    <row r="97" spans="1:14" ht="12.75">
      <c r="A97" s="23">
        <v>55</v>
      </c>
      <c r="B97" s="23"/>
      <c r="C97" s="23"/>
      <c r="D97" s="23"/>
      <c r="E97" s="23"/>
      <c r="F97" s="78"/>
      <c r="G97" s="23"/>
      <c r="H97" s="79"/>
      <c r="I97" s="23"/>
      <c r="J97" s="23"/>
      <c r="K97" s="79"/>
      <c r="L97" s="205"/>
      <c r="M97" s="205"/>
      <c r="N97" s="42"/>
    </row>
    <row r="98" spans="1:14" ht="12.75">
      <c r="A98" s="23">
        <v>56</v>
      </c>
      <c r="B98" s="23"/>
      <c r="C98" s="23"/>
      <c r="D98" s="23"/>
      <c r="E98" s="23"/>
      <c r="F98" s="78"/>
      <c r="G98" s="23"/>
      <c r="H98" s="79"/>
      <c r="I98" s="23"/>
      <c r="J98" s="23"/>
      <c r="K98" s="79"/>
      <c r="L98" s="205"/>
      <c r="M98" s="205"/>
      <c r="N98" s="42"/>
    </row>
    <row r="99" spans="1:14" ht="12.75">
      <c r="A99" s="23">
        <v>57</v>
      </c>
      <c r="B99" s="23"/>
      <c r="C99" s="23"/>
      <c r="D99" s="23"/>
      <c r="E99" s="23"/>
      <c r="F99" s="78"/>
      <c r="G99" s="23"/>
      <c r="H99" s="79"/>
      <c r="I99" s="23"/>
      <c r="J99" s="23"/>
      <c r="K99" s="79"/>
      <c r="L99" s="205"/>
      <c r="M99" s="205"/>
      <c r="N99" s="42"/>
    </row>
    <row r="100" spans="1:14" ht="12.75">
      <c r="A100" s="23">
        <v>58</v>
      </c>
      <c r="B100" s="23"/>
      <c r="C100" s="23"/>
      <c r="D100" s="23"/>
      <c r="E100" s="23"/>
      <c r="F100" s="78"/>
      <c r="G100" s="23"/>
      <c r="H100" s="79"/>
      <c r="I100" s="23"/>
      <c r="J100" s="23"/>
      <c r="K100" s="79"/>
      <c r="L100" s="205"/>
      <c r="M100" s="205"/>
      <c r="N100" s="42"/>
    </row>
    <row r="101" spans="1:14" ht="12.75">
      <c r="A101" s="23">
        <v>59</v>
      </c>
      <c r="B101" s="23"/>
      <c r="C101" s="23"/>
      <c r="D101" s="23"/>
      <c r="E101" s="23"/>
      <c r="F101" s="78"/>
      <c r="G101" s="23"/>
      <c r="H101" s="79"/>
      <c r="I101" s="23"/>
      <c r="J101" s="23"/>
      <c r="K101" s="79"/>
      <c r="L101" s="205"/>
      <c r="M101" s="205"/>
      <c r="N101" s="42"/>
    </row>
    <row r="102" spans="1:14" ht="12.75">
      <c r="A102" s="23">
        <v>60</v>
      </c>
      <c r="B102" s="23"/>
      <c r="C102" s="23"/>
      <c r="D102" s="23"/>
      <c r="E102" s="23"/>
      <c r="F102" s="78"/>
      <c r="G102" s="23"/>
      <c r="H102" s="79"/>
      <c r="I102" s="23"/>
      <c r="J102" s="23"/>
      <c r="K102" s="79"/>
      <c r="L102" s="205"/>
      <c r="M102" s="205"/>
      <c r="N102" s="42"/>
    </row>
    <row r="103" spans="1:14" ht="12.75">
      <c r="A103" s="23">
        <v>61</v>
      </c>
      <c r="B103" s="23"/>
      <c r="C103" s="23"/>
      <c r="D103" s="23"/>
      <c r="E103" s="23"/>
      <c r="F103" s="78"/>
      <c r="G103" s="23"/>
      <c r="H103" s="79"/>
      <c r="I103" s="23"/>
      <c r="J103" s="23"/>
      <c r="K103" s="79"/>
      <c r="L103" s="205"/>
      <c r="M103" s="205"/>
      <c r="N103" s="42"/>
    </row>
    <row r="104" spans="1:14" ht="12.75">
      <c r="A104" s="23">
        <v>62</v>
      </c>
      <c r="B104" s="23"/>
      <c r="C104" s="23"/>
      <c r="D104" s="23"/>
      <c r="E104" s="23"/>
      <c r="F104" s="78"/>
      <c r="G104" s="23"/>
      <c r="H104" s="79"/>
      <c r="I104" s="23"/>
      <c r="J104" s="23"/>
      <c r="K104" s="79"/>
      <c r="L104" s="205"/>
      <c r="M104" s="205"/>
      <c r="N104" s="42"/>
    </row>
    <row r="105" spans="1:14" ht="12.75">
      <c r="A105" s="23">
        <v>63</v>
      </c>
      <c r="B105" s="23"/>
      <c r="C105" s="23"/>
      <c r="D105" s="23"/>
      <c r="E105" s="23"/>
      <c r="F105" s="78"/>
      <c r="G105" s="23"/>
      <c r="H105" s="79"/>
      <c r="I105" s="23"/>
      <c r="J105" s="23"/>
      <c r="K105" s="79"/>
      <c r="L105" s="205"/>
      <c r="M105" s="205"/>
      <c r="N105" s="42"/>
    </row>
    <row r="106" spans="1:14" ht="12.75">
      <c r="A106" s="23">
        <v>64</v>
      </c>
      <c r="B106" s="23"/>
      <c r="C106" s="23"/>
      <c r="D106" s="23"/>
      <c r="E106" s="23"/>
      <c r="F106" s="78"/>
      <c r="G106" s="23"/>
      <c r="H106" s="79"/>
      <c r="I106" s="23"/>
      <c r="J106" s="23"/>
      <c r="K106" s="79"/>
      <c r="L106" s="205"/>
      <c r="M106" s="205"/>
      <c r="N106" s="42"/>
    </row>
    <row r="107" spans="1:14" ht="12.75">
      <c r="A107" s="23">
        <v>65</v>
      </c>
      <c r="B107" s="23"/>
      <c r="C107" s="23"/>
      <c r="D107" s="23"/>
      <c r="E107" s="23"/>
      <c r="F107" s="78"/>
      <c r="G107" s="23"/>
      <c r="H107" s="79"/>
      <c r="I107" s="23"/>
      <c r="J107" s="23"/>
      <c r="K107" s="79"/>
      <c r="L107" s="205"/>
      <c r="M107" s="205"/>
      <c r="N107" s="42"/>
    </row>
    <row r="108" spans="1:14" ht="12.75">
      <c r="A108" s="23">
        <v>66</v>
      </c>
      <c r="B108" s="23"/>
      <c r="C108" s="23"/>
      <c r="D108" s="23"/>
      <c r="E108" s="23"/>
      <c r="F108" s="78"/>
      <c r="G108" s="23"/>
      <c r="H108" s="79"/>
      <c r="I108" s="23"/>
      <c r="J108" s="23"/>
      <c r="K108" s="79"/>
      <c r="L108" s="205"/>
      <c r="M108" s="205"/>
      <c r="N108" s="42"/>
    </row>
    <row r="109" spans="1:14" ht="12.75">
      <c r="A109" s="23">
        <v>67</v>
      </c>
      <c r="B109" s="23"/>
      <c r="C109" s="23"/>
      <c r="D109" s="23"/>
      <c r="E109" s="23"/>
      <c r="F109" s="78"/>
      <c r="G109" s="23"/>
      <c r="H109" s="79"/>
      <c r="I109" s="23"/>
      <c r="J109" s="23"/>
      <c r="K109" s="79"/>
      <c r="L109" s="205"/>
      <c r="M109" s="205"/>
      <c r="N109" s="42"/>
    </row>
    <row r="110" spans="1:14" ht="12.75">
      <c r="A110" s="23">
        <v>68</v>
      </c>
      <c r="B110" s="23"/>
      <c r="C110" s="23"/>
      <c r="D110" s="23"/>
      <c r="E110" s="23"/>
      <c r="F110" s="78"/>
      <c r="G110" s="23"/>
      <c r="H110" s="79"/>
      <c r="I110" s="23"/>
      <c r="J110" s="23"/>
      <c r="K110" s="79"/>
      <c r="L110" s="205"/>
      <c r="M110" s="205"/>
      <c r="N110" s="42"/>
    </row>
    <row r="111" spans="1:14" ht="12.75">
      <c r="A111" s="23">
        <v>69</v>
      </c>
      <c r="B111" s="23"/>
      <c r="C111" s="23"/>
      <c r="D111" s="23"/>
      <c r="E111" s="23"/>
      <c r="F111" s="78"/>
      <c r="G111" s="23"/>
      <c r="H111" s="79"/>
      <c r="I111" s="23"/>
      <c r="J111" s="23"/>
      <c r="K111" s="79"/>
      <c r="L111" s="205"/>
      <c r="M111" s="205"/>
      <c r="N111" s="42"/>
    </row>
    <row r="112" spans="1:14" ht="12.75">
      <c r="A112" s="23">
        <v>70</v>
      </c>
      <c r="B112" s="23"/>
      <c r="C112" s="23"/>
      <c r="D112" s="23"/>
      <c r="E112" s="23"/>
      <c r="F112" s="78"/>
      <c r="G112" s="23"/>
      <c r="H112" s="79"/>
      <c r="I112" s="23"/>
      <c r="J112" s="23"/>
      <c r="K112" s="79"/>
      <c r="L112" s="205"/>
      <c r="M112" s="205"/>
      <c r="N112" s="42"/>
    </row>
    <row r="113" spans="1:14" ht="12.75">
      <c r="A113" s="23">
        <v>71</v>
      </c>
      <c r="B113" s="23"/>
      <c r="C113" s="23"/>
      <c r="D113" s="23"/>
      <c r="E113" s="23"/>
      <c r="F113" s="78"/>
      <c r="G113" s="23"/>
      <c r="H113" s="79"/>
      <c r="I113" s="23"/>
      <c r="J113" s="23"/>
      <c r="K113" s="79"/>
      <c r="L113" s="205"/>
      <c r="M113" s="205"/>
      <c r="N113" s="42"/>
    </row>
    <row r="114" spans="1:14" ht="12.75">
      <c r="A114" s="23">
        <v>72</v>
      </c>
      <c r="B114" s="23"/>
      <c r="C114" s="23"/>
      <c r="D114" s="23"/>
      <c r="E114" s="23"/>
      <c r="F114" s="78"/>
      <c r="G114" s="23"/>
      <c r="H114" s="79"/>
      <c r="I114" s="23"/>
      <c r="J114" s="23"/>
      <c r="K114" s="79"/>
      <c r="L114" s="205"/>
      <c r="M114" s="205"/>
      <c r="N114" s="42"/>
    </row>
    <row r="115" spans="1:14" ht="12.75">
      <c r="A115" s="23">
        <v>73</v>
      </c>
      <c r="B115" s="23"/>
      <c r="C115" s="23"/>
      <c r="D115" s="23"/>
      <c r="E115" s="23"/>
      <c r="F115" s="80"/>
      <c r="G115" s="79"/>
      <c r="H115" s="79"/>
      <c r="I115" s="81"/>
      <c r="J115" s="79"/>
      <c r="K115" s="79"/>
      <c r="L115" s="205"/>
      <c r="M115" s="205"/>
      <c r="N115" s="42"/>
    </row>
    <row r="116" spans="1:14" ht="12.75">
      <c r="A116" s="23">
        <v>74</v>
      </c>
      <c r="B116" s="23"/>
      <c r="C116" s="23"/>
      <c r="D116" s="23"/>
      <c r="E116" s="23"/>
      <c r="F116" s="81"/>
      <c r="G116" s="79"/>
      <c r="H116" s="79"/>
      <c r="I116" s="81"/>
      <c r="J116" s="79"/>
      <c r="K116" s="79"/>
      <c r="L116" s="205"/>
      <c r="M116" s="205"/>
      <c r="N116" s="42"/>
    </row>
    <row r="117" spans="1:14" ht="12.75">
      <c r="A117" s="70" t="s">
        <v>585</v>
      </c>
      <c r="B117" s="70"/>
      <c r="C117" s="70"/>
      <c r="D117" s="70"/>
      <c r="E117" s="70"/>
      <c r="F117" s="82">
        <v>0</v>
      </c>
      <c r="G117" s="70"/>
      <c r="H117" s="83">
        <f>SUM(H80:H116)</f>
        <v>0</v>
      </c>
      <c r="I117" s="82">
        <v>0</v>
      </c>
      <c r="J117" s="70"/>
      <c r="K117" s="83">
        <f>SUM(K80:K116)</f>
        <v>0</v>
      </c>
      <c r="N117" s="42"/>
    </row>
    <row r="118" spans="1:14" ht="12.75">
      <c r="A118" s="36"/>
      <c r="B118" s="36"/>
      <c r="C118" s="36"/>
      <c r="D118" s="36"/>
      <c r="E118" s="36"/>
      <c r="F118" s="84"/>
      <c r="G118" s="85"/>
      <c r="H118" s="85"/>
      <c r="I118" s="84"/>
      <c r="J118" s="85"/>
      <c r="K118" s="85"/>
      <c r="L118" s="236"/>
      <c r="M118" s="236"/>
      <c r="N118" s="42"/>
    </row>
    <row r="119" spans="1:14" ht="12.75">
      <c r="A119" s="11" t="e">
        <f>CONCATENATE("Число порядкових номерів на сторінці: ",ЧислоПрописом(COUNTA(A80:A116))," (з ",A80," по ",A116,")")</f>
        <v>#NAME?</v>
      </c>
      <c r="B119" s="36"/>
      <c r="C119" s="36"/>
      <c r="D119" s="34" t="e">
        <f>CONCATENATE("Загальна кількість у натуральних вимірах фактично на сторінці: ",ЧислоПрописом(F117))</f>
        <v>#NAME?</v>
      </c>
      <c r="E119" s="36"/>
      <c r="F119" s="84"/>
      <c r="G119" s="85"/>
      <c r="H119" s="85"/>
      <c r="I119" s="84"/>
      <c r="J119" s="85"/>
      <c r="K119" s="85"/>
      <c r="L119" s="236"/>
      <c r="M119" s="236"/>
      <c r="N119" s="42"/>
    </row>
    <row r="120" spans="4:14" ht="12.75">
      <c r="D120" s="34" t="e">
        <f>CONCATENATE("Загальна кількість у натуральних вимірах за даними бухобліку на сторінці: ",ЧислоПрописом(I117))</f>
        <v>#NAME?</v>
      </c>
      <c r="F120" s="42"/>
      <c r="G120" s="42"/>
      <c r="N120" s="42"/>
    </row>
    <row r="121" spans="6:14" ht="12.75">
      <c r="F121" s="42"/>
      <c r="G121" s="42"/>
      <c r="N121" s="42"/>
    </row>
    <row r="122" spans="6:14" ht="12.75">
      <c r="F122" s="42"/>
      <c r="G122" s="42"/>
      <c r="N122" s="42"/>
    </row>
    <row r="123" spans="1:14" ht="15.75" customHeight="1">
      <c r="A123" s="234" t="s">
        <v>573</v>
      </c>
      <c r="B123" s="234" t="s">
        <v>574</v>
      </c>
      <c r="C123" s="234" t="s">
        <v>575</v>
      </c>
      <c r="D123" s="234"/>
      <c r="E123" s="205" t="s">
        <v>576</v>
      </c>
      <c r="F123" s="234" t="s">
        <v>232</v>
      </c>
      <c r="G123" s="234"/>
      <c r="H123" s="234"/>
      <c r="I123" s="234" t="s">
        <v>577</v>
      </c>
      <c r="J123" s="234"/>
      <c r="K123" s="234"/>
      <c r="L123" s="234" t="s">
        <v>578</v>
      </c>
      <c r="M123" s="234"/>
      <c r="N123" s="42"/>
    </row>
    <row r="124" spans="1:14" ht="47.25">
      <c r="A124" s="234"/>
      <c r="B124" s="234"/>
      <c r="C124" s="75" t="s">
        <v>579</v>
      </c>
      <c r="D124" s="23" t="s">
        <v>580</v>
      </c>
      <c r="E124" s="205"/>
      <c r="F124" s="75" t="s">
        <v>581</v>
      </c>
      <c r="G124" s="75" t="s">
        <v>582</v>
      </c>
      <c r="H124" s="75" t="s">
        <v>583</v>
      </c>
      <c r="I124" s="75" t="s">
        <v>581</v>
      </c>
      <c r="J124" s="75" t="s">
        <v>584</v>
      </c>
      <c r="K124" s="75" t="s">
        <v>583</v>
      </c>
      <c r="L124" s="234"/>
      <c r="M124" s="234"/>
      <c r="N124" s="42"/>
    </row>
    <row r="125" spans="1:14" ht="12.75">
      <c r="A125" s="76">
        <v>1</v>
      </c>
      <c r="B125" s="76">
        <v>2</v>
      </c>
      <c r="C125" s="76">
        <v>3</v>
      </c>
      <c r="D125" s="76">
        <v>4</v>
      </c>
      <c r="E125" s="76">
        <v>5</v>
      </c>
      <c r="F125" s="77">
        <v>6</v>
      </c>
      <c r="G125" s="76">
        <v>7</v>
      </c>
      <c r="H125" s="76">
        <v>8</v>
      </c>
      <c r="I125" s="76">
        <v>9</v>
      </c>
      <c r="J125" s="76">
        <v>10</v>
      </c>
      <c r="K125" s="76">
        <v>11</v>
      </c>
      <c r="L125" s="235">
        <v>12</v>
      </c>
      <c r="M125" s="235"/>
      <c r="N125" s="42"/>
    </row>
    <row r="126" spans="1:14" ht="12.75">
      <c r="A126" s="23">
        <v>75</v>
      </c>
      <c r="B126" s="23"/>
      <c r="C126" s="23"/>
      <c r="D126" s="23"/>
      <c r="E126" s="23"/>
      <c r="F126" s="78"/>
      <c r="G126" s="23"/>
      <c r="H126" s="79"/>
      <c r="I126" s="23"/>
      <c r="J126" s="23"/>
      <c r="K126" s="79"/>
      <c r="L126" s="205"/>
      <c r="M126" s="205"/>
      <c r="N126" s="42"/>
    </row>
    <row r="127" spans="1:14" ht="12.75">
      <c r="A127" s="23">
        <v>76</v>
      </c>
      <c r="B127" s="23"/>
      <c r="C127" s="23"/>
      <c r="D127" s="23"/>
      <c r="E127" s="23"/>
      <c r="F127" s="78"/>
      <c r="G127" s="23"/>
      <c r="H127" s="79"/>
      <c r="I127" s="23"/>
      <c r="J127" s="23"/>
      <c r="K127" s="79"/>
      <c r="L127" s="205"/>
      <c r="M127" s="205"/>
      <c r="N127" s="42"/>
    </row>
    <row r="128" spans="1:14" ht="12.75">
      <c r="A128" s="23">
        <v>77</v>
      </c>
      <c r="B128" s="23"/>
      <c r="C128" s="23"/>
      <c r="D128" s="23"/>
      <c r="E128" s="23"/>
      <c r="F128" s="78"/>
      <c r="G128" s="23"/>
      <c r="H128" s="79"/>
      <c r="I128" s="23"/>
      <c r="J128" s="23"/>
      <c r="K128" s="79"/>
      <c r="L128" s="205"/>
      <c r="M128" s="205"/>
      <c r="N128" s="42"/>
    </row>
    <row r="129" spans="1:14" ht="12.75">
      <c r="A129" s="23">
        <v>78</v>
      </c>
      <c r="B129" s="23"/>
      <c r="C129" s="23"/>
      <c r="D129" s="23"/>
      <c r="E129" s="23"/>
      <c r="F129" s="78"/>
      <c r="G129" s="23"/>
      <c r="H129" s="79"/>
      <c r="I129" s="23"/>
      <c r="J129" s="23"/>
      <c r="K129" s="79"/>
      <c r="L129" s="205"/>
      <c r="M129" s="205"/>
      <c r="N129" s="42"/>
    </row>
    <row r="130" spans="1:14" ht="12.75">
      <c r="A130" s="23">
        <v>79</v>
      </c>
      <c r="B130" s="23"/>
      <c r="C130" s="23"/>
      <c r="D130" s="23"/>
      <c r="E130" s="23"/>
      <c r="F130" s="78"/>
      <c r="G130" s="23"/>
      <c r="H130" s="79"/>
      <c r="I130" s="23"/>
      <c r="J130" s="23"/>
      <c r="K130" s="79"/>
      <c r="L130" s="205"/>
      <c r="M130" s="205"/>
      <c r="N130" s="42"/>
    </row>
    <row r="131" spans="1:14" ht="12.75">
      <c r="A131" s="23">
        <v>80</v>
      </c>
      <c r="B131" s="23"/>
      <c r="C131" s="23"/>
      <c r="D131" s="23"/>
      <c r="E131" s="23"/>
      <c r="F131" s="78"/>
      <c r="G131" s="23"/>
      <c r="H131" s="79"/>
      <c r="I131" s="23"/>
      <c r="J131" s="23"/>
      <c r="K131" s="79"/>
      <c r="L131" s="205"/>
      <c r="M131" s="205"/>
      <c r="N131" s="42"/>
    </row>
    <row r="132" spans="1:14" ht="12.75">
      <c r="A132" s="23">
        <v>81</v>
      </c>
      <c r="B132" s="23"/>
      <c r="C132" s="23"/>
      <c r="D132" s="23"/>
      <c r="E132" s="23"/>
      <c r="F132" s="78"/>
      <c r="G132" s="23"/>
      <c r="H132" s="79"/>
      <c r="I132" s="23"/>
      <c r="J132" s="23"/>
      <c r="K132" s="79"/>
      <c r="L132" s="205"/>
      <c r="M132" s="205"/>
      <c r="N132" s="42"/>
    </row>
    <row r="133" spans="1:14" ht="12.75">
      <c r="A133" s="23">
        <v>82</v>
      </c>
      <c r="B133" s="23"/>
      <c r="C133" s="23"/>
      <c r="D133" s="23"/>
      <c r="E133" s="23"/>
      <c r="F133" s="78"/>
      <c r="G133" s="23"/>
      <c r="H133" s="79"/>
      <c r="I133" s="23"/>
      <c r="J133" s="23"/>
      <c r="K133" s="79"/>
      <c r="L133" s="205"/>
      <c r="M133" s="205"/>
      <c r="N133" s="42"/>
    </row>
    <row r="134" spans="1:14" ht="12.75">
      <c r="A134" s="23">
        <v>83</v>
      </c>
      <c r="B134" s="23"/>
      <c r="C134" s="23"/>
      <c r="D134" s="23"/>
      <c r="E134" s="23"/>
      <c r="F134" s="78"/>
      <c r="G134" s="23"/>
      <c r="H134" s="79"/>
      <c r="I134" s="23"/>
      <c r="J134" s="23"/>
      <c r="K134" s="79"/>
      <c r="L134" s="205"/>
      <c r="M134" s="205"/>
      <c r="N134" s="42"/>
    </row>
    <row r="135" spans="1:14" ht="12.75">
      <c r="A135" s="23">
        <v>84</v>
      </c>
      <c r="B135" s="23"/>
      <c r="C135" s="23"/>
      <c r="D135" s="23"/>
      <c r="E135" s="23"/>
      <c r="F135" s="78"/>
      <c r="G135" s="23"/>
      <c r="H135" s="79"/>
      <c r="I135" s="23"/>
      <c r="J135" s="23"/>
      <c r="K135" s="79"/>
      <c r="L135" s="205"/>
      <c r="M135" s="205"/>
      <c r="N135" s="42"/>
    </row>
    <row r="136" spans="1:14" ht="12.75">
      <c r="A136" s="23">
        <v>85</v>
      </c>
      <c r="B136" s="23"/>
      <c r="C136" s="23"/>
      <c r="D136" s="23"/>
      <c r="E136" s="23"/>
      <c r="F136" s="78"/>
      <c r="G136" s="23"/>
      <c r="H136" s="79"/>
      <c r="I136" s="23"/>
      <c r="J136" s="23"/>
      <c r="K136" s="79"/>
      <c r="L136" s="205"/>
      <c r="M136" s="205"/>
      <c r="N136" s="42"/>
    </row>
    <row r="137" spans="1:14" ht="12.75">
      <c r="A137" s="23">
        <v>86</v>
      </c>
      <c r="B137" s="23"/>
      <c r="C137" s="23"/>
      <c r="D137" s="23"/>
      <c r="E137" s="23"/>
      <c r="F137" s="78"/>
      <c r="G137" s="23"/>
      <c r="H137" s="79"/>
      <c r="I137" s="23"/>
      <c r="J137" s="23"/>
      <c r="K137" s="79"/>
      <c r="L137" s="205"/>
      <c r="M137" s="205"/>
      <c r="N137" s="42"/>
    </row>
    <row r="138" spans="1:14" ht="12.75">
      <c r="A138" s="23">
        <v>87</v>
      </c>
      <c r="B138" s="23"/>
      <c r="C138" s="23"/>
      <c r="D138" s="23"/>
      <c r="E138" s="23"/>
      <c r="F138" s="78"/>
      <c r="G138" s="23"/>
      <c r="H138" s="79"/>
      <c r="I138" s="23"/>
      <c r="J138" s="23"/>
      <c r="K138" s="79"/>
      <c r="L138" s="205"/>
      <c r="M138" s="205"/>
      <c r="N138" s="42"/>
    </row>
    <row r="139" spans="1:14" ht="12.75">
      <c r="A139" s="23">
        <v>88</v>
      </c>
      <c r="B139" s="23"/>
      <c r="C139" s="23"/>
      <c r="D139" s="23"/>
      <c r="E139" s="23"/>
      <c r="F139" s="78"/>
      <c r="G139" s="23"/>
      <c r="H139" s="79"/>
      <c r="I139" s="23"/>
      <c r="J139" s="23"/>
      <c r="K139" s="79"/>
      <c r="L139" s="205"/>
      <c r="M139" s="205"/>
      <c r="N139" s="42"/>
    </row>
    <row r="140" spans="1:14" ht="12.75">
      <c r="A140" s="23">
        <v>89</v>
      </c>
      <c r="B140" s="23"/>
      <c r="C140" s="23"/>
      <c r="D140" s="23"/>
      <c r="E140" s="23"/>
      <c r="F140" s="78"/>
      <c r="G140" s="23"/>
      <c r="H140" s="79"/>
      <c r="I140" s="23"/>
      <c r="J140" s="23"/>
      <c r="K140" s="79"/>
      <c r="L140" s="205"/>
      <c r="M140" s="205"/>
      <c r="N140" s="42"/>
    </row>
    <row r="141" spans="1:14" ht="12.75">
      <c r="A141" s="23">
        <v>90</v>
      </c>
      <c r="B141" s="23"/>
      <c r="C141" s="23"/>
      <c r="D141" s="23"/>
      <c r="E141" s="23"/>
      <c r="F141" s="78"/>
      <c r="G141" s="23"/>
      <c r="H141" s="79"/>
      <c r="I141" s="23"/>
      <c r="J141" s="23"/>
      <c r="K141" s="79"/>
      <c r="L141" s="205"/>
      <c r="M141" s="205"/>
      <c r="N141" s="42"/>
    </row>
    <row r="142" spans="1:14" ht="12.75">
      <c r="A142" s="23">
        <v>91</v>
      </c>
      <c r="B142" s="23"/>
      <c r="C142" s="23"/>
      <c r="D142" s="23"/>
      <c r="E142" s="23"/>
      <c r="F142" s="78"/>
      <c r="G142" s="23"/>
      <c r="H142" s="79"/>
      <c r="I142" s="23"/>
      <c r="J142" s="23"/>
      <c r="K142" s="79"/>
      <c r="L142" s="205"/>
      <c r="M142" s="205"/>
      <c r="N142" s="42"/>
    </row>
    <row r="143" spans="1:14" ht="12.75">
      <c r="A143" s="23">
        <v>92</v>
      </c>
      <c r="B143" s="23"/>
      <c r="C143" s="23"/>
      <c r="D143" s="23"/>
      <c r="E143" s="23"/>
      <c r="F143" s="78"/>
      <c r="G143" s="23"/>
      <c r="H143" s="79"/>
      <c r="I143" s="23"/>
      <c r="J143" s="23"/>
      <c r="K143" s="79"/>
      <c r="L143" s="205"/>
      <c r="M143" s="205"/>
      <c r="N143" s="42"/>
    </row>
    <row r="144" spans="1:14" ht="12.75">
      <c r="A144" s="23">
        <v>93</v>
      </c>
      <c r="B144" s="23"/>
      <c r="C144" s="23"/>
      <c r="D144" s="23"/>
      <c r="E144" s="23"/>
      <c r="F144" s="78"/>
      <c r="G144" s="23"/>
      <c r="H144" s="79"/>
      <c r="I144" s="23"/>
      <c r="J144" s="23"/>
      <c r="K144" s="79"/>
      <c r="L144" s="205"/>
      <c r="M144" s="205"/>
      <c r="N144" s="42"/>
    </row>
    <row r="145" spans="1:14" ht="12.75">
      <c r="A145" s="23">
        <v>94</v>
      </c>
      <c r="B145" s="23"/>
      <c r="C145" s="23"/>
      <c r="D145" s="23"/>
      <c r="E145" s="23"/>
      <c r="F145" s="78"/>
      <c r="G145" s="23"/>
      <c r="H145" s="79"/>
      <c r="I145" s="23"/>
      <c r="J145" s="23"/>
      <c r="K145" s="79"/>
      <c r="L145" s="205"/>
      <c r="M145" s="205"/>
      <c r="N145" s="42"/>
    </row>
    <row r="146" spans="1:14" ht="12.75">
      <c r="A146" s="23">
        <v>95</v>
      </c>
      <c r="B146" s="23"/>
      <c r="C146" s="23"/>
      <c r="D146" s="23"/>
      <c r="E146" s="23"/>
      <c r="F146" s="78"/>
      <c r="G146" s="23"/>
      <c r="H146" s="79"/>
      <c r="I146" s="23"/>
      <c r="J146" s="23"/>
      <c r="K146" s="79"/>
      <c r="L146" s="205"/>
      <c r="M146" s="205"/>
      <c r="N146" s="42"/>
    </row>
    <row r="147" spans="1:14" ht="12.75">
      <c r="A147" s="23">
        <v>96</v>
      </c>
      <c r="B147" s="23"/>
      <c r="C147" s="23"/>
      <c r="D147" s="23"/>
      <c r="E147" s="23"/>
      <c r="F147" s="78"/>
      <c r="G147" s="23"/>
      <c r="H147" s="79"/>
      <c r="I147" s="23"/>
      <c r="J147" s="23"/>
      <c r="K147" s="79"/>
      <c r="L147" s="205"/>
      <c r="M147" s="205"/>
      <c r="N147" s="42"/>
    </row>
    <row r="148" spans="1:14" ht="12.75">
      <c r="A148" s="23">
        <v>97</v>
      </c>
      <c r="B148" s="23"/>
      <c r="C148" s="23"/>
      <c r="D148" s="23"/>
      <c r="E148" s="23"/>
      <c r="F148" s="78"/>
      <c r="G148" s="23"/>
      <c r="H148" s="79"/>
      <c r="I148" s="23"/>
      <c r="J148" s="23"/>
      <c r="K148" s="79"/>
      <c r="L148" s="205"/>
      <c r="M148" s="205"/>
      <c r="N148" s="42"/>
    </row>
    <row r="149" spans="1:14" ht="12.75">
      <c r="A149" s="23">
        <v>98</v>
      </c>
      <c r="B149" s="23"/>
      <c r="C149" s="23"/>
      <c r="D149" s="23"/>
      <c r="E149" s="23"/>
      <c r="F149" s="78"/>
      <c r="G149" s="23"/>
      <c r="H149" s="79"/>
      <c r="I149" s="23"/>
      <c r="J149" s="23"/>
      <c r="K149" s="79"/>
      <c r="L149" s="205"/>
      <c r="M149" s="205"/>
      <c r="N149" s="42"/>
    </row>
    <row r="150" spans="1:14" ht="12.75">
      <c r="A150" s="23">
        <v>99</v>
      </c>
      <c r="B150" s="23"/>
      <c r="C150" s="23"/>
      <c r="D150" s="23"/>
      <c r="E150" s="23"/>
      <c r="F150" s="78"/>
      <c r="G150" s="23"/>
      <c r="H150" s="79"/>
      <c r="I150" s="23"/>
      <c r="J150" s="23"/>
      <c r="K150" s="79"/>
      <c r="L150" s="205"/>
      <c r="M150" s="205"/>
      <c r="N150" s="42"/>
    </row>
    <row r="151" spans="1:14" ht="12.75">
      <c r="A151" s="23">
        <v>100</v>
      </c>
      <c r="B151" s="23"/>
      <c r="C151" s="23"/>
      <c r="D151" s="23"/>
      <c r="E151" s="23"/>
      <c r="F151" s="78"/>
      <c r="G151" s="23"/>
      <c r="H151" s="79"/>
      <c r="I151" s="23"/>
      <c r="J151" s="23"/>
      <c r="K151" s="79"/>
      <c r="L151" s="205"/>
      <c r="M151" s="205"/>
      <c r="N151" s="42"/>
    </row>
    <row r="152" spans="1:14" ht="12.75">
      <c r="A152" s="23">
        <v>101</v>
      </c>
      <c r="B152" s="23"/>
      <c r="C152" s="23"/>
      <c r="D152" s="23"/>
      <c r="E152" s="23"/>
      <c r="F152" s="78"/>
      <c r="G152" s="23"/>
      <c r="H152" s="79"/>
      <c r="I152" s="23"/>
      <c r="J152" s="23"/>
      <c r="K152" s="79"/>
      <c r="L152" s="205"/>
      <c r="M152" s="205"/>
      <c r="N152" s="42"/>
    </row>
    <row r="153" spans="1:14" ht="12.75">
      <c r="A153" s="23">
        <v>102</v>
      </c>
      <c r="B153" s="23"/>
      <c r="C153" s="23"/>
      <c r="D153" s="23"/>
      <c r="E153" s="23"/>
      <c r="F153" s="78"/>
      <c r="G153" s="23"/>
      <c r="H153" s="79"/>
      <c r="I153" s="23"/>
      <c r="J153" s="23"/>
      <c r="K153" s="79"/>
      <c r="L153" s="205"/>
      <c r="M153" s="205"/>
      <c r="N153" s="42"/>
    </row>
    <row r="154" spans="1:14" ht="12.75">
      <c r="A154" s="23">
        <v>103</v>
      </c>
      <c r="B154" s="23"/>
      <c r="C154" s="23"/>
      <c r="D154" s="23"/>
      <c r="E154" s="23"/>
      <c r="F154" s="78"/>
      <c r="G154" s="23"/>
      <c r="H154" s="79"/>
      <c r="I154" s="23"/>
      <c r="J154" s="23"/>
      <c r="K154" s="79"/>
      <c r="L154" s="205"/>
      <c r="M154" s="205"/>
      <c r="N154" s="42"/>
    </row>
    <row r="155" spans="1:14" ht="12.75">
      <c r="A155" s="23">
        <v>104</v>
      </c>
      <c r="B155" s="23"/>
      <c r="C155" s="23"/>
      <c r="D155" s="23"/>
      <c r="E155" s="23"/>
      <c r="F155" s="78"/>
      <c r="G155" s="23"/>
      <c r="H155" s="79"/>
      <c r="I155" s="23"/>
      <c r="J155" s="23"/>
      <c r="K155" s="79"/>
      <c r="L155" s="205"/>
      <c r="M155" s="205"/>
      <c r="N155" s="42"/>
    </row>
    <row r="156" spans="1:14" ht="12.75">
      <c r="A156" s="23">
        <v>105</v>
      </c>
      <c r="B156" s="23"/>
      <c r="C156" s="23"/>
      <c r="D156" s="23"/>
      <c r="E156" s="23"/>
      <c r="F156" s="78"/>
      <c r="G156" s="23"/>
      <c r="H156" s="79"/>
      <c r="I156" s="23"/>
      <c r="J156" s="23"/>
      <c r="K156" s="79"/>
      <c r="L156" s="205"/>
      <c r="M156" s="205"/>
      <c r="N156" s="42"/>
    </row>
    <row r="157" spans="1:14" ht="12.75">
      <c r="A157" s="23">
        <v>106</v>
      </c>
      <c r="B157" s="23"/>
      <c r="C157" s="23"/>
      <c r="D157" s="23"/>
      <c r="E157" s="23"/>
      <c r="F157" s="78"/>
      <c r="G157" s="23"/>
      <c r="H157" s="79"/>
      <c r="I157" s="23"/>
      <c r="J157" s="23"/>
      <c r="K157" s="79"/>
      <c r="L157" s="205"/>
      <c r="M157" s="205"/>
      <c r="N157" s="42"/>
    </row>
    <row r="158" spans="1:14" ht="12.75">
      <c r="A158" s="23">
        <v>107</v>
      </c>
      <c r="B158" s="23"/>
      <c r="C158" s="23"/>
      <c r="D158" s="23"/>
      <c r="E158" s="23"/>
      <c r="F158" s="78"/>
      <c r="G158" s="23"/>
      <c r="H158" s="79"/>
      <c r="I158" s="23"/>
      <c r="J158" s="23"/>
      <c r="K158" s="79"/>
      <c r="L158" s="205"/>
      <c r="M158" s="205"/>
      <c r="N158" s="42"/>
    </row>
    <row r="159" spans="1:14" ht="12.75">
      <c r="A159" s="23">
        <v>108</v>
      </c>
      <c r="B159" s="23"/>
      <c r="C159" s="23"/>
      <c r="D159" s="23"/>
      <c r="E159" s="23"/>
      <c r="F159" s="78"/>
      <c r="G159" s="23"/>
      <c r="H159" s="79"/>
      <c r="I159" s="23"/>
      <c r="J159" s="23"/>
      <c r="K159" s="79"/>
      <c r="L159" s="205"/>
      <c r="M159" s="205"/>
      <c r="N159" s="42"/>
    </row>
    <row r="160" spans="1:14" ht="12.75">
      <c r="A160" s="23">
        <v>109</v>
      </c>
      <c r="B160" s="23"/>
      <c r="C160" s="23"/>
      <c r="D160" s="23"/>
      <c r="E160" s="23"/>
      <c r="F160" s="78"/>
      <c r="G160" s="23"/>
      <c r="H160" s="79"/>
      <c r="I160" s="23"/>
      <c r="J160" s="23"/>
      <c r="K160" s="79"/>
      <c r="L160" s="205"/>
      <c r="M160" s="205"/>
      <c r="N160" s="42"/>
    </row>
    <row r="161" spans="1:14" ht="12.75">
      <c r="A161" s="23">
        <v>110</v>
      </c>
      <c r="B161" s="23"/>
      <c r="C161" s="23"/>
      <c r="D161" s="23"/>
      <c r="E161" s="23"/>
      <c r="F161" s="80"/>
      <c r="G161" s="79"/>
      <c r="H161" s="79"/>
      <c r="I161" s="81"/>
      <c r="J161" s="79"/>
      <c r="K161" s="79"/>
      <c r="L161" s="205"/>
      <c r="M161" s="205"/>
      <c r="N161" s="42"/>
    </row>
    <row r="162" spans="1:14" ht="12.75">
      <c r="A162" s="23">
        <v>111</v>
      </c>
      <c r="B162" s="23"/>
      <c r="C162" s="23"/>
      <c r="D162" s="23"/>
      <c r="E162" s="23"/>
      <c r="F162" s="81"/>
      <c r="G162" s="79"/>
      <c r="H162" s="79"/>
      <c r="I162" s="81"/>
      <c r="J162" s="79"/>
      <c r="K162" s="79"/>
      <c r="L162" s="205"/>
      <c r="M162" s="205"/>
      <c r="N162" s="42"/>
    </row>
    <row r="163" spans="1:14" ht="12.75">
      <c r="A163" s="70" t="s">
        <v>585</v>
      </c>
      <c r="B163" s="70"/>
      <c r="C163" s="70"/>
      <c r="D163" s="70"/>
      <c r="E163" s="70"/>
      <c r="F163" s="82">
        <v>0</v>
      </c>
      <c r="G163" s="70"/>
      <c r="H163" s="83">
        <f>SUM(H126:H162)</f>
        <v>0</v>
      </c>
      <c r="I163" s="82">
        <v>0</v>
      </c>
      <c r="J163" s="70"/>
      <c r="K163" s="83">
        <f>SUM(K126:K162)</f>
        <v>0</v>
      </c>
      <c r="N163" s="42"/>
    </row>
    <row r="164" spans="1:14" ht="12.75">
      <c r="A164" s="36"/>
      <c r="B164" s="36"/>
      <c r="C164" s="36"/>
      <c r="D164" s="36"/>
      <c r="E164" s="36"/>
      <c r="F164" s="84"/>
      <c r="G164" s="85"/>
      <c r="H164" s="85"/>
      <c r="I164" s="84"/>
      <c r="J164" s="85"/>
      <c r="K164" s="85"/>
      <c r="L164" s="236"/>
      <c r="M164" s="236"/>
      <c r="N164" s="42"/>
    </row>
    <row r="165" spans="1:14" ht="12.75">
      <c r="A165" s="11" t="e">
        <f>CONCATENATE("Число порядкових номерів на сторінці: ",ЧислоПрописом(COUNTA(A126:A162))," (з ",A126," по ",A162,")")</f>
        <v>#NAME?</v>
      </c>
      <c r="B165" s="36"/>
      <c r="C165" s="36"/>
      <c r="D165" s="34" t="e">
        <f>CONCATENATE("Загальна кількість у натуральних вимірах фактично на сторінці: ",ЧислоПрописом(F163))</f>
        <v>#NAME?</v>
      </c>
      <c r="E165" s="36"/>
      <c r="F165" s="84"/>
      <c r="G165" s="85"/>
      <c r="H165" s="85"/>
      <c r="I165" s="84"/>
      <c r="J165" s="85"/>
      <c r="K165" s="85"/>
      <c r="L165" s="236"/>
      <c r="M165" s="236"/>
      <c r="N165" s="42"/>
    </row>
    <row r="166" spans="4:14" ht="12.75">
      <c r="D166" s="34" t="e">
        <f>CONCATENATE("Загальна кількість у натуральних вимірах за даними бухобліку на сторінці: ",ЧислоПрописом(I163))</f>
        <v>#NAME?</v>
      </c>
      <c r="F166" s="42"/>
      <c r="G166" s="42"/>
      <c r="N166" s="42"/>
    </row>
    <row r="167" spans="6:14" ht="12.75">
      <c r="F167" s="42"/>
      <c r="G167" s="42"/>
      <c r="N167" s="42"/>
    </row>
    <row r="168" spans="6:14" ht="12.75">
      <c r="F168" s="42"/>
      <c r="G168" s="42"/>
      <c r="N168" s="42"/>
    </row>
    <row r="169" spans="6:14" ht="12.75">
      <c r="F169" s="42"/>
      <c r="G169" s="42"/>
      <c r="N169" s="42"/>
    </row>
    <row r="170" spans="1:14" ht="15.75" customHeight="1">
      <c r="A170" s="234" t="s">
        <v>573</v>
      </c>
      <c r="B170" s="234" t="s">
        <v>574</v>
      </c>
      <c r="C170" s="234" t="s">
        <v>575</v>
      </c>
      <c r="D170" s="234"/>
      <c r="E170" s="205" t="s">
        <v>576</v>
      </c>
      <c r="F170" s="234" t="s">
        <v>232</v>
      </c>
      <c r="G170" s="234"/>
      <c r="H170" s="234"/>
      <c r="I170" s="234" t="s">
        <v>577</v>
      </c>
      <c r="J170" s="234"/>
      <c r="K170" s="234"/>
      <c r="L170" s="234" t="s">
        <v>578</v>
      </c>
      <c r="M170" s="234"/>
      <c r="N170" s="42"/>
    </row>
    <row r="171" spans="1:14" ht="47.25">
      <c r="A171" s="234"/>
      <c r="B171" s="234"/>
      <c r="C171" s="75" t="s">
        <v>579</v>
      </c>
      <c r="D171" s="23" t="s">
        <v>580</v>
      </c>
      <c r="E171" s="205"/>
      <c r="F171" s="75" t="s">
        <v>581</v>
      </c>
      <c r="G171" s="75" t="s">
        <v>582</v>
      </c>
      <c r="H171" s="75" t="s">
        <v>583</v>
      </c>
      <c r="I171" s="75" t="s">
        <v>581</v>
      </c>
      <c r="J171" s="75" t="s">
        <v>584</v>
      </c>
      <c r="K171" s="75" t="s">
        <v>583</v>
      </c>
      <c r="L171" s="234"/>
      <c r="M171" s="234"/>
      <c r="N171" s="42"/>
    </row>
    <row r="172" spans="1:14" ht="12.75">
      <c r="A172" s="76">
        <v>1</v>
      </c>
      <c r="B172" s="76">
        <v>2</v>
      </c>
      <c r="C172" s="76">
        <v>3</v>
      </c>
      <c r="D172" s="76">
        <v>4</v>
      </c>
      <c r="E172" s="76">
        <v>5</v>
      </c>
      <c r="F172" s="77">
        <v>6</v>
      </c>
      <c r="G172" s="76">
        <v>7</v>
      </c>
      <c r="H172" s="76">
        <v>8</v>
      </c>
      <c r="I172" s="76">
        <v>9</v>
      </c>
      <c r="J172" s="76">
        <v>10</v>
      </c>
      <c r="K172" s="76">
        <v>11</v>
      </c>
      <c r="L172" s="235">
        <v>12</v>
      </c>
      <c r="M172" s="235"/>
      <c r="N172" s="42"/>
    </row>
    <row r="173" spans="1:14" ht="12.75">
      <c r="A173" s="23">
        <v>112</v>
      </c>
      <c r="B173" s="23"/>
      <c r="C173" s="23"/>
      <c r="D173" s="23"/>
      <c r="E173" s="23"/>
      <c r="F173" s="78"/>
      <c r="G173" s="23"/>
      <c r="H173" s="79"/>
      <c r="I173" s="23"/>
      <c r="J173" s="23"/>
      <c r="K173" s="79"/>
      <c r="L173" s="205"/>
      <c r="M173" s="205"/>
      <c r="N173" s="42"/>
    </row>
    <row r="174" spans="1:14" ht="12.75">
      <c r="A174" s="23">
        <v>113</v>
      </c>
      <c r="B174" s="23"/>
      <c r="C174" s="23"/>
      <c r="D174" s="23"/>
      <c r="E174" s="23"/>
      <c r="F174" s="78"/>
      <c r="G174" s="23"/>
      <c r="H174" s="79"/>
      <c r="I174" s="23"/>
      <c r="J174" s="23"/>
      <c r="K174" s="79"/>
      <c r="L174" s="205"/>
      <c r="M174" s="205"/>
      <c r="N174" s="42"/>
    </row>
    <row r="175" spans="1:14" ht="12.75">
      <c r="A175" s="23">
        <v>114</v>
      </c>
      <c r="B175" s="23"/>
      <c r="C175" s="23"/>
      <c r="D175" s="23"/>
      <c r="E175" s="23"/>
      <c r="F175" s="78"/>
      <c r="G175" s="23"/>
      <c r="H175" s="79"/>
      <c r="I175" s="23"/>
      <c r="J175" s="23"/>
      <c r="K175" s="79"/>
      <c r="L175" s="205"/>
      <c r="M175" s="205"/>
      <c r="N175" s="42"/>
    </row>
    <row r="176" spans="1:14" ht="12.75">
      <c r="A176" s="23">
        <v>115</v>
      </c>
      <c r="B176" s="23"/>
      <c r="C176" s="23"/>
      <c r="D176" s="23"/>
      <c r="E176" s="23"/>
      <c r="F176" s="78"/>
      <c r="G176" s="23"/>
      <c r="H176" s="79"/>
      <c r="I176" s="23"/>
      <c r="J176" s="23"/>
      <c r="K176" s="79"/>
      <c r="L176" s="205"/>
      <c r="M176" s="205"/>
      <c r="N176" s="42"/>
    </row>
    <row r="177" spans="1:14" ht="12.75">
      <c r="A177" s="23">
        <v>116</v>
      </c>
      <c r="B177" s="23"/>
      <c r="C177" s="23"/>
      <c r="D177" s="23"/>
      <c r="E177" s="23"/>
      <c r="F177" s="78"/>
      <c r="G177" s="23"/>
      <c r="H177" s="79"/>
      <c r="I177" s="23"/>
      <c r="J177" s="23"/>
      <c r="K177" s="79"/>
      <c r="L177" s="205"/>
      <c r="M177" s="205"/>
      <c r="N177" s="42"/>
    </row>
    <row r="178" spans="1:14" ht="12.75">
      <c r="A178" s="23">
        <v>117</v>
      </c>
      <c r="B178" s="23"/>
      <c r="C178" s="23"/>
      <c r="D178" s="23"/>
      <c r="E178" s="23"/>
      <c r="F178" s="78"/>
      <c r="G178" s="23"/>
      <c r="H178" s="79"/>
      <c r="I178" s="23"/>
      <c r="J178" s="23"/>
      <c r="K178" s="79"/>
      <c r="L178" s="205"/>
      <c r="M178" s="205"/>
      <c r="N178" s="42"/>
    </row>
    <row r="179" spans="1:14" ht="12.75">
      <c r="A179" s="23">
        <v>118</v>
      </c>
      <c r="B179" s="23"/>
      <c r="C179" s="23"/>
      <c r="D179" s="23"/>
      <c r="E179" s="23"/>
      <c r="F179" s="78"/>
      <c r="G179" s="23"/>
      <c r="H179" s="79"/>
      <c r="I179" s="23"/>
      <c r="J179" s="23"/>
      <c r="K179" s="79"/>
      <c r="L179" s="205"/>
      <c r="M179" s="205"/>
      <c r="N179" s="42"/>
    </row>
    <row r="180" spans="1:14" ht="12.75">
      <c r="A180" s="23">
        <v>119</v>
      </c>
      <c r="B180" s="23"/>
      <c r="C180" s="23"/>
      <c r="D180" s="23"/>
      <c r="E180" s="23"/>
      <c r="F180" s="78"/>
      <c r="G180" s="23"/>
      <c r="H180" s="79"/>
      <c r="I180" s="23"/>
      <c r="J180" s="23"/>
      <c r="K180" s="79"/>
      <c r="L180" s="205"/>
      <c r="M180" s="205"/>
      <c r="N180" s="42"/>
    </row>
    <row r="181" spans="1:14" ht="12.75">
      <c r="A181" s="23">
        <v>120</v>
      </c>
      <c r="B181" s="23"/>
      <c r="C181" s="23"/>
      <c r="D181" s="23"/>
      <c r="E181" s="23"/>
      <c r="F181" s="78"/>
      <c r="G181" s="23"/>
      <c r="H181" s="79"/>
      <c r="I181" s="23"/>
      <c r="J181" s="23"/>
      <c r="K181" s="79"/>
      <c r="L181" s="205"/>
      <c r="M181" s="205"/>
      <c r="N181" s="42"/>
    </row>
    <row r="182" spans="1:14" ht="12.75">
      <c r="A182" s="23">
        <v>121</v>
      </c>
      <c r="B182" s="23"/>
      <c r="C182" s="23"/>
      <c r="D182" s="23"/>
      <c r="E182" s="23"/>
      <c r="F182" s="78"/>
      <c r="G182" s="23"/>
      <c r="H182" s="79"/>
      <c r="I182" s="23"/>
      <c r="J182" s="23"/>
      <c r="K182" s="79"/>
      <c r="L182" s="205"/>
      <c r="M182" s="205"/>
      <c r="N182" s="42"/>
    </row>
    <row r="183" spans="1:14" ht="12.75">
      <c r="A183" s="23">
        <v>122</v>
      </c>
      <c r="B183" s="23"/>
      <c r="C183" s="23"/>
      <c r="D183" s="23"/>
      <c r="E183" s="23"/>
      <c r="F183" s="78"/>
      <c r="G183" s="23"/>
      <c r="H183" s="79"/>
      <c r="I183" s="23"/>
      <c r="J183" s="23"/>
      <c r="K183" s="79"/>
      <c r="L183" s="205"/>
      <c r="M183" s="205"/>
      <c r="N183" s="42"/>
    </row>
    <row r="184" spans="1:14" ht="12.75">
      <c r="A184" s="23">
        <v>123</v>
      </c>
      <c r="B184" s="23"/>
      <c r="C184" s="23"/>
      <c r="D184" s="23"/>
      <c r="E184" s="23"/>
      <c r="F184" s="78"/>
      <c r="G184" s="23"/>
      <c r="H184" s="79"/>
      <c r="I184" s="23"/>
      <c r="J184" s="23"/>
      <c r="K184" s="79"/>
      <c r="L184" s="205"/>
      <c r="M184" s="205"/>
      <c r="N184" s="42"/>
    </row>
    <row r="185" spans="1:14" ht="12.75">
      <c r="A185" s="23">
        <v>124</v>
      </c>
      <c r="B185" s="23"/>
      <c r="C185" s="23"/>
      <c r="D185" s="23"/>
      <c r="E185" s="23"/>
      <c r="F185" s="78"/>
      <c r="G185" s="23"/>
      <c r="H185" s="79"/>
      <c r="I185" s="23"/>
      <c r="J185" s="23"/>
      <c r="K185" s="79"/>
      <c r="L185" s="205"/>
      <c r="M185" s="205"/>
      <c r="N185" s="42"/>
    </row>
    <row r="186" spans="1:14" ht="12.75">
      <c r="A186" s="23">
        <v>125</v>
      </c>
      <c r="B186" s="23"/>
      <c r="C186" s="23"/>
      <c r="D186" s="23"/>
      <c r="E186" s="23"/>
      <c r="F186" s="78"/>
      <c r="G186" s="23"/>
      <c r="H186" s="79"/>
      <c r="I186" s="23"/>
      <c r="J186" s="23"/>
      <c r="K186" s="79"/>
      <c r="L186" s="205"/>
      <c r="M186" s="205"/>
      <c r="N186" s="42"/>
    </row>
    <row r="187" spans="1:14" ht="12.75">
      <c r="A187" s="23">
        <v>126</v>
      </c>
      <c r="B187" s="23"/>
      <c r="C187" s="23"/>
      <c r="D187" s="23"/>
      <c r="E187" s="23"/>
      <c r="F187" s="78"/>
      <c r="G187" s="23"/>
      <c r="H187" s="79"/>
      <c r="I187" s="23"/>
      <c r="J187" s="23"/>
      <c r="K187" s="79"/>
      <c r="L187" s="205"/>
      <c r="M187" s="205"/>
      <c r="N187" s="42"/>
    </row>
    <row r="188" spans="1:14" ht="12.75">
      <c r="A188" s="23">
        <v>127</v>
      </c>
      <c r="B188" s="23"/>
      <c r="C188" s="23"/>
      <c r="D188" s="23"/>
      <c r="E188" s="23"/>
      <c r="F188" s="78"/>
      <c r="G188" s="23"/>
      <c r="H188" s="79"/>
      <c r="I188" s="23"/>
      <c r="J188" s="23"/>
      <c r="K188" s="79"/>
      <c r="L188" s="205"/>
      <c r="M188" s="205"/>
      <c r="N188" s="42"/>
    </row>
    <row r="189" spans="1:14" ht="12.75">
      <c r="A189" s="23">
        <v>128</v>
      </c>
      <c r="B189" s="23"/>
      <c r="C189" s="23"/>
      <c r="D189" s="23"/>
      <c r="E189" s="23"/>
      <c r="F189" s="78"/>
      <c r="G189" s="23"/>
      <c r="H189" s="79"/>
      <c r="I189" s="23"/>
      <c r="J189" s="23"/>
      <c r="K189" s="79"/>
      <c r="L189" s="205"/>
      <c r="M189" s="205"/>
      <c r="N189" s="42"/>
    </row>
    <row r="190" spans="1:14" ht="12.75">
      <c r="A190" s="23">
        <v>129</v>
      </c>
      <c r="B190" s="23"/>
      <c r="C190" s="23"/>
      <c r="D190" s="23"/>
      <c r="E190" s="23"/>
      <c r="F190" s="78"/>
      <c r="G190" s="23"/>
      <c r="H190" s="79"/>
      <c r="I190" s="23"/>
      <c r="J190" s="23"/>
      <c r="K190" s="79"/>
      <c r="L190" s="205"/>
      <c r="M190" s="205"/>
      <c r="N190" s="42"/>
    </row>
    <row r="191" spans="1:14" ht="12.75">
      <c r="A191" s="23">
        <v>130</v>
      </c>
      <c r="B191" s="23"/>
      <c r="C191" s="23"/>
      <c r="D191" s="23"/>
      <c r="E191" s="23"/>
      <c r="F191" s="78"/>
      <c r="G191" s="23"/>
      <c r="H191" s="79"/>
      <c r="I191" s="23"/>
      <c r="J191" s="23"/>
      <c r="K191" s="79"/>
      <c r="L191" s="205"/>
      <c r="M191" s="205"/>
      <c r="N191" s="42"/>
    </row>
    <row r="192" spans="1:14" ht="12.75">
      <c r="A192" s="23">
        <v>131</v>
      </c>
      <c r="B192" s="23"/>
      <c r="C192" s="23"/>
      <c r="D192" s="23"/>
      <c r="E192" s="23"/>
      <c r="F192" s="78"/>
      <c r="G192" s="23"/>
      <c r="H192" s="79"/>
      <c r="I192" s="23"/>
      <c r="J192" s="23"/>
      <c r="K192" s="79"/>
      <c r="L192" s="205"/>
      <c r="M192" s="205"/>
      <c r="N192" s="42"/>
    </row>
    <row r="193" spans="1:14" ht="12.75">
      <c r="A193" s="23">
        <v>132</v>
      </c>
      <c r="B193" s="23"/>
      <c r="C193" s="23"/>
      <c r="D193" s="23"/>
      <c r="E193" s="23"/>
      <c r="F193" s="78"/>
      <c r="G193" s="23"/>
      <c r="H193" s="79"/>
      <c r="I193" s="23"/>
      <c r="J193" s="23"/>
      <c r="K193" s="79"/>
      <c r="L193" s="205"/>
      <c r="M193" s="205"/>
      <c r="N193" s="42"/>
    </row>
    <row r="194" spans="1:14" ht="12.75">
      <c r="A194" s="23">
        <v>133</v>
      </c>
      <c r="B194" s="23"/>
      <c r="C194" s="23"/>
      <c r="D194" s="23"/>
      <c r="E194" s="23"/>
      <c r="F194" s="78"/>
      <c r="G194" s="23"/>
      <c r="H194" s="79"/>
      <c r="I194" s="23"/>
      <c r="J194" s="23"/>
      <c r="K194" s="79"/>
      <c r="L194" s="205"/>
      <c r="M194" s="205"/>
      <c r="N194" s="42"/>
    </row>
    <row r="195" spans="1:14" ht="12.75">
      <c r="A195" s="23">
        <v>134</v>
      </c>
      <c r="B195" s="23"/>
      <c r="C195" s="23"/>
      <c r="D195" s="23"/>
      <c r="E195" s="23"/>
      <c r="F195" s="78"/>
      <c r="G195" s="23"/>
      <c r="H195" s="79"/>
      <c r="I195" s="23"/>
      <c r="J195" s="23"/>
      <c r="K195" s="79"/>
      <c r="L195" s="205"/>
      <c r="M195" s="205"/>
      <c r="N195" s="42"/>
    </row>
    <row r="196" spans="1:14" ht="12.75">
      <c r="A196" s="23">
        <v>135</v>
      </c>
      <c r="B196" s="23"/>
      <c r="C196" s="23"/>
      <c r="D196" s="23"/>
      <c r="E196" s="23"/>
      <c r="F196" s="78"/>
      <c r="G196" s="23"/>
      <c r="H196" s="79"/>
      <c r="I196" s="23"/>
      <c r="J196" s="23"/>
      <c r="K196" s="79"/>
      <c r="L196" s="205"/>
      <c r="M196" s="205"/>
      <c r="N196" s="42"/>
    </row>
    <row r="197" spans="1:14" ht="12.75">
      <c r="A197" s="23">
        <v>136</v>
      </c>
      <c r="B197" s="23"/>
      <c r="C197" s="23"/>
      <c r="D197" s="23"/>
      <c r="E197" s="23"/>
      <c r="F197" s="78"/>
      <c r="G197" s="23"/>
      <c r="H197" s="79"/>
      <c r="I197" s="23"/>
      <c r="J197" s="23"/>
      <c r="K197" s="79"/>
      <c r="L197" s="205"/>
      <c r="M197" s="205"/>
      <c r="N197" s="42"/>
    </row>
    <row r="198" spans="1:14" ht="12.75">
      <c r="A198" s="23">
        <v>137</v>
      </c>
      <c r="B198" s="23"/>
      <c r="C198" s="23"/>
      <c r="D198" s="23"/>
      <c r="E198" s="23"/>
      <c r="F198" s="78"/>
      <c r="G198" s="23"/>
      <c r="H198" s="79"/>
      <c r="I198" s="23"/>
      <c r="J198" s="23"/>
      <c r="K198" s="79"/>
      <c r="L198" s="205"/>
      <c r="M198" s="205"/>
      <c r="N198" s="42"/>
    </row>
    <row r="199" spans="1:14" ht="12.75">
      <c r="A199" s="23">
        <v>138</v>
      </c>
      <c r="B199" s="23"/>
      <c r="C199" s="23"/>
      <c r="D199" s="23"/>
      <c r="E199" s="23"/>
      <c r="F199" s="78"/>
      <c r="G199" s="23"/>
      <c r="H199" s="79"/>
      <c r="I199" s="23"/>
      <c r="J199" s="23"/>
      <c r="K199" s="79"/>
      <c r="L199" s="205"/>
      <c r="M199" s="205"/>
      <c r="N199" s="42"/>
    </row>
    <row r="200" spans="1:14" ht="12.75">
      <c r="A200" s="23">
        <v>139</v>
      </c>
      <c r="B200" s="23"/>
      <c r="C200" s="23"/>
      <c r="D200" s="23"/>
      <c r="E200" s="23"/>
      <c r="F200" s="78"/>
      <c r="G200" s="23"/>
      <c r="H200" s="79"/>
      <c r="I200" s="23"/>
      <c r="J200" s="23"/>
      <c r="K200" s="79"/>
      <c r="L200" s="205"/>
      <c r="M200" s="205"/>
      <c r="N200" s="42"/>
    </row>
    <row r="201" spans="1:14" ht="12.75">
      <c r="A201" s="23">
        <v>140</v>
      </c>
      <c r="B201" s="23"/>
      <c r="C201" s="23"/>
      <c r="D201" s="23"/>
      <c r="E201" s="23"/>
      <c r="F201" s="78"/>
      <c r="G201" s="23"/>
      <c r="H201" s="79"/>
      <c r="I201" s="23"/>
      <c r="J201" s="23"/>
      <c r="K201" s="79"/>
      <c r="L201" s="205"/>
      <c r="M201" s="205"/>
      <c r="N201" s="42"/>
    </row>
    <row r="202" spans="1:14" ht="12.75">
      <c r="A202" s="23">
        <v>141</v>
      </c>
      <c r="B202" s="23"/>
      <c r="C202" s="23"/>
      <c r="D202" s="23"/>
      <c r="E202" s="23"/>
      <c r="F202" s="78"/>
      <c r="G202" s="23"/>
      <c r="H202" s="79"/>
      <c r="I202" s="23"/>
      <c r="J202" s="23"/>
      <c r="K202" s="79"/>
      <c r="L202" s="205"/>
      <c r="M202" s="205"/>
      <c r="N202" s="42"/>
    </row>
    <row r="203" spans="1:14" ht="12.75">
      <c r="A203" s="23">
        <v>142</v>
      </c>
      <c r="B203" s="23"/>
      <c r="C203" s="23"/>
      <c r="D203" s="23"/>
      <c r="E203" s="23"/>
      <c r="F203" s="78"/>
      <c r="G203" s="23"/>
      <c r="H203" s="79"/>
      <c r="I203" s="23"/>
      <c r="J203" s="23"/>
      <c r="K203" s="79"/>
      <c r="L203" s="205"/>
      <c r="M203" s="205"/>
      <c r="N203" s="42"/>
    </row>
    <row r="204" spans="1:14" ht="12.75">
      <c r="A204" s="23">
        <v>143</v>
      </c>
      <c r="B204" s="23"/>
      <c r="C204" s="23"/>
      <c r="D204" s="23"/>
      <c r="E204" s="23"/>
      <c r="F204" s="78"/>
      <c r="G204" s="23"/>
      <c r="H204" s="79"/>
      <c r="I204" s="23"/>
      <c r="J204" s="23"/>
      <c r="K204" s="79"/>
      <c r="L204" s="205"/>
      <c r="M204" s="205"/>
      <c r="N204" s="42"/>
    </row>
    <row r="205" spans="1:14" ht="12.75">
      <c r="A205" s="23">
        <v>144</v>
      </c>
      <c r="B205" s="23"/>
      <c r="C205" s="23"/>
      <c r="D205" s="23"/>
      <c r="E205" s="23"/>
      <c r="F205" s="78"/>
      <c r="G205" s="23"/>
      <c r="H205" s="79"/>
      <c r="I205" s="23"/>
      <c r="J205" s="23"/>
      <c r="K205" s="79"/>
      <c r="L205" s="205"/>
      <c r="M205" s="205"/>
      <c r="N205" s="42"/>
    </row>
    <row r="206" spans="1:14" ht="12.75">
      <c r="A206" s="23">
        <v>145</v>
      </c>
      <c r="B206" s="23"/>
      <c r="C206" s="23"/>
      <c r="D206" s="23"/>
      <c r="E206" s="23"/>
      <c r="F206" s="78"/>
      <c r="G206" s="23"/>
      <c r="H206" s="79"/>
      <c r="I206" s="23"/>
      <c r="J206" s="23"/>
      <c r="K206" s="79"/>
      <c r="L206" s="205"/>
      <c r="M206" s="205"/>
      <c r="N206" s="42"/>
    </row>
    <row r="207" spans="1:14" ht="12.75">
      <c r="A207" s="23">
        <v>146</v>
      </c>
      <c r="B207" s="23"/>
      <c r="C207" s="23"/>
      <c r="D207" s="23"/>
      <c r="E207" s="23"/>
      <c r="F207" s="78"/>
      <c r="G207" s="23"/>
      <c r="H207" s="79"/>
      <c r="I207" s="23"/>
      <c r="J207" s="23"/>
      <c r="K207" s="79"/>
      <c r="L207" s="205"/>
      <c r="M207" s="205"/>
      <c r="N207" s="42"/>
    </row>
    <row r="208" spans="1:14" ht="12.75">
      <c r="A208" s="23">
        <v>147</v>
      </c>
      <c r="B208" s="23"/>
      <c r="C208" s="23"/>
      <c r="D208" s="23"/>
      <c r="E208" s="23"/>
      <c r="F208" s="80"/>
      <c r="G208" s="79"/>
      <c r="H208" s="79"/>
      <c r="I208" s="81"/>
      <c r="J208" s="79"/>
      <c r="K208" s="79"/>
      <c r="L208" s="205"/>
      <c r="M208" s="205"/>
      <c r="N208" s="42"/>
    </row>
    <row r="209" spans="1:14" ht="12.75">
      <c r="A209" s="23">
        <v>148</v>
      </c>
      <c r="B209" s="23"/>
      <c r="C209" s="23"/>
      <c r="D209" s="23"/>
      <c r="E209" s="23"/>
      <c r="F209" s="81"/>
      <c r="G209" s="79"/>
      <c r="H209" s="79"/>
      <c r="I209" s="81"/>
      <c r="J209" s="79"/>
      <c r="K209" s="79"/>
      <c r="L209" s="205"/>
      <c r="M209" s="205"/>
      <c r="N209" s="42"/>
    </row>
    <row r="210" spans="1:14" ht="12.75">
      <c r="A210" s="70" t="s">
        <v>585</v>
      </c>
      <c r="B210" s="70"/>
      <c r="C210" s="70"/>
      <c r="D210" s="70"/>
      <c r="E210" s="70"/>
      <c r="F210" s="82">
        <v>0</v>
      </c>
      <c r="G210" s="70"/>
      <c r="H210" s="83">
        <f>SUM(H173:H209)</f>
        <v>0</v>
      </c>
      <c r="I210" s="82">
        <v>0</v>
      </c>
      <c r="J210" s="70"/>
      <c r="K210" s="83">
        <f>SUM(K173:K209)</f>
        <v>0</v>
      </c>
      <c r="N210" s="42"/>
    </row>
    <row r="211" spans="1:14" ht="12.75">
      <c r="A211" s="36"/>
      <c r="B211" s="36"/>
      <c r="C211" s="36"/>
      <c r="D211" s="36"/>
      <c r="E211" s="36"/>
      <c r="F211" s="84"/>
      <c r="G211" s="85"/>
      <c r="H211" s="85"/>
      <c r="I211" s="84"/>
      <c r="J211" s="85"/>
      <c r="K211" s="85"/>
      <c r="L211" s="236"/>
      <c r="M211" s="236"/>
      <c r="N211" s="42"/>
    </row>
    <row r="212" spans="1:14" ht="12.75">
      <c r="A212" s="11" t="e">
        <f>CONCATENATE("Число порядкових номерів на сторінці: ",ЧислоПрописом(COUNTA(A173:A209))," (з ",A173," по ",A209,")")</f>
        <v>#NAME?</v>
      </c>
      <c r="B212" s="36"/>
      <c r="C212" s="36"/>
      <c r="D212" s="34" t="e">
        <f>CONCATENATE("Загальна кількість у натуральних вимірах фактично на сторінці: ",ЧислоПрописом(F210))</f>
        <v>#NAME?</v>
      </c>
      <c r="E212" s="36"/>
      <c r="F212" s="84"/>
      <c r="G212" s="85"/>
      <c r="H212" s="85"/>
      <c r="I212" s="84"/>
      <c r="J212" s="85"/>
      <c r="K212" s="85"/>
      <c r="L212" s="236"/>
      <c r="M212" s="236"/>
      <c r="N212" s="42"/>
    </row>
    <row r="213" spans="4:14" ht="12.75">
      <c r="D213" s="34" t="e">
        <f>CONCATENATE("Загальна кількість у натуральних вимірах за даними бухобліку на сторінці: ",ЧислоПрописом(I210))</f>
        <v>#NAME?</v>
      </c>
      <c r="F213" s="42"/>
      <c r="G213" s="42"/>
      <c r="N213" s="42"/>
    </row>
    <row r="214" spans="6:14" ht="12.75">
      <c r="F214" s="42"/>
      <c r="G214" s="42"/>
      <c r="N214" s="42"/>
    </row>
    <row r="215" spans="6:14" ht="12.75">
      <c r="F215" s="42"/>
      <c r="G215" s="42"/>
      <c r="N215" s="42"/>
    </row>
    <row r="216" spans="6:14" ht="12.75">
      <c r="F216" s="42"/>
      <c r="G216" s="42"/>
      <c r="N216" s="42"/>
    </row>
    <row r="217" spans="1:14" ht="15.75" customHeight="1">
      <c r="A217" s="234" t="s">
        <v>573</v>
      </c>
      <c r="B217" s="234" t="s">
        <v>574</v>
      </c>
      <c r="C217" s="234" t="s">
        <v>575</v>
      </c>
      <c r="D217" s="234"/>
      <c r="E217" s="205" t="s">
        <v>576</v>
      </c>
      <c r="F217" s="234" t="s">
        <v>232</v>
      </c>
      <c r="G217" s="234"/>
      <c r="H217" s="234"/>
      <c r="I217" s="234" t="s">
        <v>577</v>
      </c>
      <c r="J217" s="234"/>
      <c r="K217" s="234"/>
      <c r="L217" s="234" t="s">
        <v>578</v>
      </c>
      <c r="M217" s="234"/>
      <c r="N217" s="42"/>
    </row>
    <row r="218" spans="1:14" ht="47.25">
      <c r="A218" s="234"/>
      <c r="B218" s="234"/>
      <c r="C218" s="75" t="s">
        <v>579</v>
      </c>
      <c r="D218" s="23" t="s">
        <v>580</v>
      </c>
      <c r="E218" s="205"/>
      <c r="F218" s="75" t="s">
        <v>581</v>
      </c>
      <c r="G218" s="75" t="s">
        <v>582</v>
      </c>
      <c r="H218" s="75" t="s">
        <v>583</v>
      </c>
      <c r="I218" s="75" t="s">
        <v>581</v>
      </c>
      <c r="J218" s="75" t="s">
        <v>584</v>
      </c>
      <c r="K218" s="75" t="s">
        <v>583</v>
      </c>
      <c r="L218" s="234"/>
      <c r="M218" s="234"/>
      <c r="N218" s="42"/>
    </row>
    <row r="219" spans="1:14" ht="12.75">
      <c r="A219" s="76">
        <v>1</v>
      </c>
      <c r="B219" s="76">
        <v>2</v>
      </c>
      <c r="C219" s="76">
        <v>3</v>
      </c>
      <c r="D219" s="76">
        <v>4</v>
      </c>
      <c r="E219" s="76">
        <v>5</v>
      </c>
      <c r="F219" s="77">
        <v>6</v>
      </c>
      <c r="G219" s="76">
        <v>7</v>
      </c>
      <c r="H219" s="76">
        <v>8</v>
      </c>
      <c r="I219" s="76">
        <v>9</v>
      </c>
      <c r="J219" s="76">
        <v>10</v>
      </c>
      <c r="K219" s="76">
        <v>11</v>
      </c>
      <c r="L219" s="235">
        <v>12</v>
      </c>
      <c r="M219" s="235"/>
      <c r="N219" s="42"/>
    </row>
    <row r="220" spans="1:14" ht="12.75">
      <c r="A220" s="23">
        <v>149</v>
      </c>
      <c r="B220" s="23"/>
      <c r="C220" s="23"/>
      <c r="D220" s="23"/>
      <c r="E220" s="23"/>
      <c r="F220" s="78"/>
      <c r="G220" s="23"/>
      <c r="H220" s="79"/>
      <c r="I220" s="23"/>
      <c r="J220" s="23"/>
      <c r="K220" s="79"/>
      <c r="L220" s="205"/>
      <c r="M220" s="205"/>
      <c r="N220" s="42"/>
    </row>
    <row r="221" spans="1:14" ht="12.75">
      <c r="A221" s="23">
        <v>150</v>
      </c>
      <c r="B221" s="23"/>
      <c r="C221" s="23"/>
      <c r="D221" s="23"/>
      <c r="E221" s="23"/>
      <c r="F221" s="78"/>
      <c r="G221" s="23"/>
      <c r="H221" s="79"/>
      <c r="I221" s="23"/>
      <c r="J221" s="23"/>
      <c r="K221" s="79"/>
      <c r="L221" s="205"/>
      <c r="M221" s="205"/>
      <c r="N221" s="42"/>
    </row>
    <row r="222" spans="1:14" ht="12.75">
      <c r="A222" s="23">
        <v>151</v>
      </c>
      <c r="B222" s="23"/>
      <c r="C222" s="23"/>
      <c r="D222" s="23"/>
      <c r="E222" s="23"/>
      <c r="F222" s="78"/>
      <c r="G222" s="23"/>
      <c r="H222" s="79"/>
      <c r="I222" s="23"/>
      <c r="J222" s="23"/>
      <c r="K222" s="79"/>
      <c r="L222" s="205"/>
      <c r="M222" s="205"/>
      <c r="N222" s="42"/>
    </row>
    <row r="223" spans="1:14" ht="12.75">
      <c r="A223" s="23">
        <v>152</v>
      </c>
      <c r="B223" s="23"/>
      <c r="C223" s="23"/>
      <c r="D223" s="23"/>
      <c r="E223" s="23"/>
      <c r="F223" s="78"/>
      <c r="G223" s="23"/>
      <c r="H223" s="79"/>
      <c r="I223" s="23"/>
      <c r="J223" s="23"/>
      <c r="K223" s="79"/>
      <c r="L223" s="205"/>
      <c r="M223" s="205"/>
      <c r="N223" s="42"/>
    </row>
    <row r="224" spans="1:14" ht="12.75">
      <c r="A224" s="23">
        <v>153</v>
      </c>
      <c r="B224" s="23"/>
      <c r="C224" s="23"/>
      <c r="D224" s="23"/>
      <c r="E224" s="23"/>
      <c r="F224" s="78"/>
      <c r="G224" s="23"/>
      <c r="H224" s="79"/>
      <c r="I224" s="23"/>
      <c r="J224" s="23"/>
      <c r="K224" s="79"/>
      <c r="L224" s="205"/>
      <c r="M224" s="205"/>
      <c r="N224" s="42"/>
    </row>
    <row r="225" spans="1:14" ht="12.75">
      <c r="A225" s="23">
        <v>154</v>
      </c>
      <c r="B225" s="23"/>
      <c r="C225" s="23"/>
      <c r="D225" s="23"/>
      <c r="E225" s="23"/>
      <c r="F225" s="78"/>
      <c r="G225" s="23"/>
      <c r="H225" s="79"/>
      <c r="I225" s="23"/>
      <c r="J225" s="23"/>
      <c r="K225" s="79"/>
      <c r="L225" s="205"/>
      <c r="M225" s="205"/>
      <c r="N225" s="42"/>
    </row>
    <row r="226" spans="1:14" ht="12.75">
      <c r="A226" s="23">
        <v>155</v>
      </c>
      <c r="B226" s="23"/>
      <c r="C226" s="23"/>
      <c r="D226" s="23"/>
      <c r="E226" s="23"/>
      <c r="F226" s="78"/>
      <c r="G226" s="23"/>
      <c r="H226" s="79"/>
      <c r="I226" s="23"/>
      <c r="J226" s="23"/>
      <c r="K226" s="79"/>
      <c r="L226" s="205"/>
      <c r="M226" s="205"/>
      <c r="N226" s="42"/>
    </row>
    <row r="227" spans="1:14" ht="12.75">
      <c r="A227" s="23">
        <v>156</v>
      </c>
      <c r="B227" s="23"/>
      <c r="C227" s="23"/>
      <c r="D227" s="23"/>
      <c r="E227" s="23"/>
      <c r="F227" s="78"/>
      <c r="G227" s="23"/>
      <c r="H227" s="79"/>
      <c r="I227" s="23"/>
      <c r="J227" s="23"/>
      <c r="K227" s="79"/>
      <c r="L227" s="205"/>
      <c r="M227" s="205"/>
      <c r="N227" s="42"/>
    </row>
    <row r="228" spans="1:14" ht="12.75">
      <c r="A228" s="23">
        <v>157</v>
      </c>
      <c r="B228" s="23"/>
      <c r="C228" s="23"/>
      <c r="D228" s="23"/>
      <c r="E228" s="23"/>
      <c r="F228" s="78"/>
      <c r="G228" s="23"/>
      <c r="H228" s="79"/>
      <c r="I228" s="23"/>
      <c r="J228" s="23"/>
      <c r="K228" s="79"/>
      <c r="L228" s="205"/>
      <c r="M228" s="205"/>
      <c r="N228" s="42"/>
    </row>
    <row r="229" spans="1:14" ht="12.75">
      <c r="A229" s="23">
        <v>158</v>
      </c>
      <c r="B229" s="23"/>
      <c r="C229" s="23"/>
      <c r="D229" s="23"/>
      <c r="E229" s="23"/>
      <c r="F229" s="78"/>
      <c r="G229" s="23"/>
      <c r="H229" s="79"/>
      <c r="I229" s="23"/>
      <c r="J229" s="23"/>
      <c r="K229" s="79"/>
      <c r="L229" s="205"/>
      <c r="M229" s="205"/>
      <c r="N229" s="42"/>
    </row>
    <row r="230" spans="1:14" ht="12.75">
      <c r="A230" s="23">
        <v>159</v>
      </c>
      <c r="B230" s="23"/>
      <c r="C230" s="23"/>
      <c r="D230" s="23"/>
      <c r="E230" s="23"/>
      <c r="F230" s="78"/>
      <c r="G230" s="23"/>
      <c r="H230" s="79"/>
      <c r="I230" s="23"/>
      <c r="J230" s="23"/>
      <c r="K230" s="79"/>
      <c r="L230" s="205"/>
      <c r="M230" s="205"/>
      <c r="N230" s="42"/>
    </row>
    <row r="231" spans="1:14" ht="12.75">
      <c r="A231" s="23">
        <v>160</v>
      </c>
      <c r="B231" s="23"/>
      <c r="C231" s="23"/>
      <c r="D231" s="23"/>
      <c r="E231" s="23"/>
      <c r="F231" s="78"/>
      <c r="G231" s="23"/>
      <c r="H231" s="79"/>
      <c r="I231" s="23"/>
      <c r="J231" s="23"/>
      <c r="K231" s="79"/>
      <c r="L231" s="205"/>
      <c r="M231" s="205"/>
      <c r="N231" s="42"/>
    </row>
    <row r="232" spans="1:14" ht="12.75">
      <c r="A232" s="23">
        <v>161</v>
      </c>
      <c r="B232" s="23"/>
      <c r="C232" s="23"/>
      <c r="D232" s="23"/>
      <c r="E232" s="23"/>
      <c r="F232" s="78"/>
      <c r="G232" s="23"/>
      <c r="H232" s="79"/>
      <c r="I232" s="23"/>
      <c r="J232" s="23"/>
      <c r="K232" s="79"/>
      <c r="L232" s="205"/>
      <c r="M232" s="205"/>
      <c r="N232" s="42"/>
    </row>
    <row r="233" spans="1:14" ht="12.75">
      <c r="A233" s="23">
        <v>162</v>
      </c>
      <c r="B233" s="23"/>
      <c r="C233" s="23"/>
      <c r="D233" s="23"/>
      <c r="E233" s="23"/>
      <c r="F233" s="78"/>
      <c r="G233" s="23"/>
      <c r="H233" s="79"/>
      <c r="I233" s="23"/>
      <c r="J233" s="23"/>
      <c r="K233" s="79"/>
      <c r="L233" s="205"/>
      <c r="M233" s="205"/>
      <c r="N233" s="42"/>
    </row>
    <row r="234" spans="1:14" ht="12.75">
      <c r="A234" s="23">
        <v>163</v>
      </c>
      <c r="B234" s="23"/>
      <c r="C234" s="23"/>
      <c r="D234" s="23"/>
      <c r="E234" s="23"/>
      <c r="F234" s="78"/>
      <c r="G234" s="23"/>
      <c r="H234" s="79"/>
      <c r="I234" s="23"/>
      <c r="J234" s="23"/>
      <c r="K234" s="79"/>
      <c r="L234" s="205"/>
      <c r="M234" s="205"/>
      <c r="N234" s="42"/>
    </row>
    <row r="235" spans="1:14" ht="12.75">
      <c r="A235" s="23">
        <v>164</v>
      </c>
      <c r="B235" s="23"/>
      <c r="C235" s="23"/>
      <c r="D235" s="23"/>
      <c r="E235" s="23"/>
      <c r="F235" s="78"/>
      <c r="G235" s="23"/>
      <c r="H235" s="79"/>
      <c r="I235" s="23"/>
      <c r="J235" s="23"/>
      <c r="K235" s="79"/>
      <c r="L235" s="205"/>
      <c r="M235" s="205"/>
      <c r="N235" s="42"/>
    </row>
    <row r="236" spans="1:14" ht="12.75">
      <c r="A236" s="23">
        <v>165</v>
      </c>
      <c r="B236" s="23"/>
      <c r="C236" s="23"/>
      <c r="D236" s="23"/>
      <c r="E236" s="23"/>
      <c r="F236" s="78"/>
      <c r="G236" s="23"/>
      <c r="H236" s="79"/>
      <c r="I236" s="23"/>
      <c r="J236" s="23"/>
      <c r="K236" s="79"/>
      <c r="L236" s="205"/>
      <c r="M236" s="205"/>
      <c r="N236" s="42"/>
    </row>
    <row r="237" spans="1:14" ht="12.75">
      <c r="A237" s="23">
        <v>166</v>
      </c>
      <c r="B237" s="23"/>
      <c r="C237" s="23"/>
      <c r="D237" s="23"/>
      <c r="E237" s="23"/>
      <c r="F237" s="78"/>
      <c r="G237" s="23"/>
      <c r="H237" s="79"/>
      <c r="I237" s="23"/>
      <c r="J237" s="23"/>
      <c r="K237" s="79"/>
      <c r="L237" s="205"/>
      <c r="M237" s="205"/>
      <c r="N237" s="42"/>
    </row>
    <row r="238" spans="1:14" ht="12.75">
      <c r="A238" s="23">
        <v>167</v>
      </c>
      <c r="B238" s="23"/>
      <c r="C238" s="23"/>
      <c r="D238" s="23"/>
      <c r="E238" s="23"/>
      <c r="F238" s="78"/>
      <c r="G238" s="23"/>
      <c r="H238" s="79"/>
      <c r="I238" s="23"/>
      <c r="J238" s="23"/>
      <c r="K238" s="79"/>
      <c r="L238" s="205"/>
      <c r="M238" s="205"/>
      <c r="N238" s="42"/>
    </row>
    <row r="239" spans="1:14" ht="12.75">
      <c r="A239" s="23">
        <v>168</v>
      </c>
      <c r="B239" s="23"/>
      <c r="C239" s="23"/>
      <c r="D239" s="23"/>
      <c r="E239" s="23"/>
      <c r="F239" s="78"/>
      <c r="G239" s="23"/>
      <c r="H239" s="79"/>
      <c r="I239" s="23"/>
      <c r="J239" s="23"/>
      <c r="K239" s="79"/>
      <c r="L239" s="205"/>
      <c r="M239" s="205"/>
      <c r="N239" s="42"/>
    </row>
    <row r="240" spans="1:14" ht="12.75">
      <c r="A240" s="23">
        <v>169</v>
      </c>
      <c r="B240" s="23"/>
      <c r="C240" s="23"/>
      <c r="D240" s="23"/>
      <c r="E240" s="23"/>
      <c r="F240" s="78"/>
      <c r="G240" s="23"/>
      <c r="H240" s="79"/>
      <c r="I240" s="23"/>
      <c r="J240" s="23"/>
      <c r="K240" s="79"/>
      <c r="L240" s="205"/>
      <c r="M240" s="205"/>
      <c r="N240" s="42"/>
    </row>
    <row r="241" spans="1:14" ht="12.75">
      <c r="A241" s="23">
        <v>170</v>
      </c>
      <c r="B241" s="23"/>
      <c r="C241" s="23"/>
      <c r="D241" s="23"/>
      <c r="E241" s="23"/>
      <c r="F241" s="78"/>
      <c r="G241" s="23"/>
      <c r="H241" s="79"/>
      <c r="I241" s="23"/>
      <c r="J241" s="23"/>
      <c r="K241" s="79"/>
      <c r="L241" s="205"/>
      <c r="M241" s="205"/>
      <c r="N241" s="42"/>
    </row>
    <row r="242" spans="1:14" ht="12.75">
      <c r="A242" s="23">
        <v>171</v>
      </c>
      <c r="B242" s="23"/>
      <c r="C242" s="23"/>
      <c r="D242" s="23"/>
      <c r="E242" s="23"/>
      <c r="F242" s="78"/>
      <c r="G242" s="23"/>
      <c r="H242" s="79"/>
      <c r="I242" s="23"/>
      <c r="J242" s="23"/>
      <c r="K242" s="79"/>
      <c r="L242" s="205"/>
      <c r="M242" s="205"/>
      <c r="N242" s="42"/>
    </row>
    <row r="243" spans="1:14" ht="12.75">
      <c r="A243" s="23">
        <v>172</v>
      </c>
      <c r="B243" s="23"/>
      <c r="C243" s="23"/>
      <c r="D243" s="23"/>
      <c r="E243" s="23"/>
      <c r="F243" s="78"/>
      <c r="G243" s="23"/>
      <c r="H243" s="79"/>
      <c r="I243" s="23"/>
      <c r="J243" s="23"/>
      <c r="K243" s="79"/>
      <c r="L243" s="205"/>
      <c r="M243" s="205"/>
      <c r="N243" s="42"/>
    </row>
    <row r="244" spans="1:14" ht="12.75">
      <c r="A244" s="23">
        <v>173</v>
      </c>
      <c r="B244" s="23"/>
      <c r="C244" s="23"/>
      <c r="D244" s="23"/>
      <c r="E244" s="23"/>
      <c r="F244" s="78"/>
      <c r="G244" s="23"/>
      <c r="H244" s="79"/>
      <c r="I244" s="23"/>
      <c r="J244" s="23"/>
      <c r="K244" s="79"/>
      <c r="L244" s="205"/>
      <c r="M244" s="205"/>
      <c r="N244" s="42"/>
    </row>
    <row r="245" spans="1:14" ht="12.75">
      <c r="A245" s="23">
        <v>174</v>
      </c>
      <c r="B245" s="23"/>
      <c r="C245" s="23"/>
      <c r="D245" s="23"/>
      <c r="E245" s="23"/>
      <c r="F245" s="78"/>
      <c r="G245" s="23"/>
      <c r="H245" s="79"/>
      <c r="I245" s="23"/>
      <c r="J245" s="23"/>
      <c r="K245" s="79"/>
      <c r="L245" s="205"/>
      <c r="M245" s="205"/>
      <c r="N245" s="42"/>
    </row>
    <row r="246" spans="1:14" ht="12.75">
      <c r="A246" s="23">
        <v>175</v>
      </c>
      <c r="B246" s="23"/>
      <c r="C246" s="23"/>
      <c r="D246" s="23"/>
      <c r="E246" s="23"/>
      <c r="F246" s="78"/>
      <c r="G246" s="23"/>
      <c r="H246" s="79"/>
      <c r="I246" s="23"/>
      <c r="J246" s="23"/>
      <c r="K246" s="79"/>
      <c r="L246" s="205"/>
      <c r="M246" s="205"/>
      <c r="N246" s="42"/>
    </row>
    <row r="247" spans="1:14" ht="12.75">
      <c r="A247" s="23">
        <v>176</v>
      </c>
      <c r="B247" s="23"/>
      <c r="C247" s="23"/>
      <c r="D247" s="23"/>
      <c r="E247" s="23"/>
      <c r="F247" s="78"/>
      <c r="G247" s="23"/>
      <c r="H247" s="79"/>
      <c r="I247" s="23"/>
      <c r="J247" s="23"/>
      <c r="K247" s="79"/>
      <c r="L247" s="205"/>
      <c r="M247" s="205"/>
      <c r="N247" s="42"/>
    </row>
    <row r="248" spans="1:14" ht="12.75">
      <c r="A248" s="23">
        <v>177</v>
      </c>
      <c r="B248" s="23"/>
      <c r="C248" s="23"/>
      <c r="D248" s="23"/>
      <c r="E248" s="23"/>
      <c r="F248" s="78"/>
      <c r="G248" s="23"/>
      <c r="H248" s="79"/>
      <c r="I248" s="23"/>
      <c r="J248" s="23"/>
      <c r="K248" s="79"/>
      <c r="L248" s="205"/>
      <c r="M248" s="205"/>
      <c r="N248" s="42"/>
    </row>
    <row r="249" spans="1:14" ht="12.75">
      <c r="A249" s="23">
        <v>178</v>
      </c>
      <c r="B249" s="23"/>
      <c r="C249" s="23"/>
      <c r="D249" s="23"/>
      <c r="E249" s="23"/>
      <c r="F249" s="78"/>
      <c r="G249" s="23"/>
      <c r="H249" s="79"/>
      <c r="I249" s="23"/>
      <c r="J249" s="23"/>
      <c r="K249" s="79"/>
      <c r="L249" s="205"/>
      <c r="M249" s="205"/>
      <c r="N249" s="42"/>
    </row>
    <row r="250" spans="1:14" ht="12.75">
      <c r="A250" s="23">
        <v>179</v>
      </c>
      <c r="B250" s="23"/>
      <c r="C250" s="23"/>
      <c r="D250" s="23"/>
      <c r="E250" s="23"/>
      <c r="F250" s="78"/>
      <c r="G250" s="23"/>
      <c r="H250" s="79"/>
      <c r="I250" s="23"/>
      <c r="J250" s="23"/>
      <c r="K250" s="79"/>
      <c r="L250" s="205"/>
      <c r="M250" s="205"/>
      <c r="N250" s="42"/>
    </row>
    <row r="251" spans="1:14" ht="12.75">
      <c r="A251" s="23">
        <v>180</v>
      </c>
      <c r="B251" s="23"/>
      <c r="C251" s="23"/>
      <c r="D251" s="23"/>
      <c r="E251" s="23"/>
      <c r="F251" s="78"/>
      <c r="G251" s="23"/>
      <c r="H251" s="79"/>
      <c r="I251" s="23"/>
      <c r="J251" s="23"/>
      <c r="K251" s="79"/>
      <c r="L251" s="205"/>
      <c r="M251" s="205"/>
      <c r="N251" s="42"/>
    </row>
    <row r="252" spans="1:14" ht="12.75">
      <c r="A252" s="23">
        <v>181</v>
      </c>
      <c r="B252" s="23"/>
      <c r="C252" s="23"/>
      <c r="D252" s="23"/>
      <c r="E252" s="23"/>
      <c r="F252" s="78"/>
      <c r="G252" s="23"/>
      <c r="H252" s="79"/>
      <c r="I252" s="23"/>
      <c r="J252" s="23"/>
      <c r="K252" s="79"/>
      <c r="L252" s="205"/>
      <c r="M252" s="205"/>
      <c r="N252" s="42"/>
    </row>
    <row r="253" spans="1:14" ht="12.75">
      <c r="A253" s="23">
        <v>182</v>
      </c>
      <c r="B253" s="23"/>
      <c r="C253" s="23"/>
      <c r="D253" s="23"/>
      <c r="E253" s="23"/>
      <c r="F253" s="78"/>
      <c r="G253" s="23"/>
      <c r="H253" s="79"/>
      <c r="I253" s="23"/>
      <c r="J253" s="23"/>
      <c r="K253" s="79"/>
      <c r="L253" s="205"/>
      <c r="M253" s="205"/>
      <c r="N253" s="42"/>
    </row>
    <row r="254" spans="1:14" ht="12.75">
      <c r="A254" s="23">
        <v>183</v>
      </c>
      <c r="B254" s="23"/>
      <c r="C254" s="23"/>
      <c r="D254" s="23"/>
      <c r="E254" s="23"/>
      <c r="F254" s="78"/>
      <c r="G254" s="23"/>
      <c r="H254" s="79"/>
      <c r="I254" s="23"/>
      <c r="J254" s="23"/>
      <c r="K254" s="79"/>
      <c r="L254" s="205"/>
      <c r="M254" s="205"/>
      <c r="N254" s="42"/>
    </row>
    <row r="255" spans="1:14" ht="12.75">
      <c r="A255" s="23">
        <v>184</v>
      </c>
      <c r="B255" s="23"/>
      <c r="C255" s="23"/>
      <c r="D255" s="23"/>
      <c r="E255" s="23"/>
      <c r="F255" s="80"/>
      <c r="G255" s="79"/>
      <c r="H255" s="79"/>
      <c r="I255" s="81"/>
      <c r="J255" s="79"/>
      <c r="K255" s="79"/>
      <c r="L255" s="205"/>
      <c r="M255" s="205"/>
      <c r="N255" s="42"/>
    </row>
    <row r="256" spans="1:14" ht="12.75">
      <c r="A256" s="23">
        <v>185</v>
      </c>
      <c r="B256" s="23"/>
      <c r="C256" s="23"/>
      <c r="D256" s="23"/>
      <c r="E256" s="23"/>
      <c r="F256" s="81"/>
      <c r="G256" s="79"/>
      <c r="H256" s="79"/>
      <c r="I256" s="81"/>
      <c r="J256" s="79"/>
      <c r="K256" s="79"/>
      <c r="L256" s="205"/>
      <c r="M256" s="205"/>
      <c r="N256" s="42"/>
    </row>
    <row r="257" spans="1:14" ht="12.75">
      <c r="A257" s="70" t="s">
        <v>585</v>
      </c>
      <c r="B257" s="70"/>
      <c r="C257" s="70"/>
      <c r="D257" s="70"/>
      <c r="E257" s="70"/>
      <c r="F257" s="82">
        <v>0</v>
      </c>
      <c r="G257" s="70"/>
      <c r="H257" s="83">
        <f>SUM(H220:H256)</f>
        <v>0</v>
      </c>
      <c r="I257" s="82">
        <v>0</v>
      </c>
      <c r="J257" s="70"/>
      <c r="K257" s="83">
        <f>SUM(K220:K256)</f>
        <v>0</v>
      </c>
      <c r="N257" s="42"/>
    </row>
    <row r="258" spans="1:14" ht="12.75">
      <c r="A258" s="36"/>
      <c r="B258" s="36"/>
      <c r="C258" s="36"/>
      <c r="D258" s="36"/>
      <c r="E258" s="36"/>
      <c r="F258" s="84"/>
      <c r="G258" s="85"/>
      <c r="H258" s="85"/>
      <c r="I258" s="84"/>
      <c r="J258" s="85"/>
      <c r="K258" s="85"/>
      <c r="L258" s="236"/>
      <c r="M258" s="236"/>
      <c r="N258" s="42"/>
    </row>
    <row r="259" spans="1:14" ht="12.75">
      <c r="A259" s="11" t="e">
        <f>CONCATENATE("Число порядкових номерів на сторінці: ",ЧислоПрописом(COUNTA(A220:A256))," (з ",A220," по ",A256,")")</f>
        <v>#NAME?</v>
      </c>
      <c r="B259" s="36"/>
      <c r="C259" s="36"/>
      <c r="D259" s="34" t="e">
        <f>CONCATENATE("Загальна кількість у натуральних вимірах фактично на сторінці: ",ЧислоПрописом(F257))</f>
        <v>#NAME?</v>
      </c>
      <c r="E259" s="36"/>
      <c r="F259" s="84"/>
      <c r="G259" s="85"/>
      <c r="H259" s="85"/>
      <c r="I259" s="84"/>
      <c r="J259" s="85"/>
      <c r="K259" s="85"/>
      <c r="L259" s="236"/>
      <c r="M259" s="236"/>
      <c r="N259" s="42"/>
    </row>
    <row r="260" spans="4:14" ht="12.75">
      <c r="D260" s="34" t="e">
        <f>CONCATENATE("Загальна кількість у натуральних вимірах за даними бухобліку на сторінці: ",ЧислоПрописом(I257))</f>
        <v>#NAME?</v>
      </c>
      <c r="F260" s="42"/>
      <c r="G260" s="42"/>
      <c r="N260" s="42"/>
    </row>
    <row r="261" spans="6:14" ht="12.75">
      <c r="F261" s="42"/>
      <c r="G261" s="42"/>
      <c r="N261" s="42"/>
    </row>
    <row r="262" spans="6:14" ht="12.75">
      <c r="F262" s="42"/>
      <c r="G262" s="42"/>
      <c r="N262" s="42"/>
    </row>
    <row r="263" spans="6:14" ht="12.75">
      <c r="F263" s="42"/>
      <c r="G263" s="42"/>
      <c r="N263" s="42"/>
    </row>
    <row r="264" spans="1:14" ht="15.75" customHeight="1">
      <c r="A264" s="234" t="s">
        <v>573</v>
      </c>
      <c r="B264" s="234" t="s">
        <v>574</v>
      </c>
      <c r="C264" s="234" t="s">
        <v>575</v>
      </c>
      <c r="D264" s="234"/>
      <c r="E264" s="205" t="s">
        <v>576</v>
      </c>
      <c r="F264" s="234" t="s">
        <v>232</v>
      </c>
      <c r="G264" s="234"/>
      <c r="H264" s="234"/>
      <c r="I264" s="234" t="s">
        <v>577</v>
      </c>
      <c r="J264" s="234"/>
      <c r="K264" s="234"/>
      <c r="L264" s="234" t="s">
        <v>578</v>
      </c>
      <c r="M264" s="234"/>
      <c r="N264" s="42"/>
    </row>
    <row r="265" spans="1:14" ht="47.25">
      <c r="A265" s="234"/>
      <c r="B265" s="234"/>
      <c r="C265" s="75" t="s">
        <v>579</v>
      </c>
      <c r="D265" s="23" t="s">
        <v>580</v>
      </c>
      <c r="E265" s="205"/>
      <c r="F265" s="75" t="s">
        <v>581</v>
      </c>
      <c r="G265" s="75" t="s">
        <v>582</v>
      </c>
      <c r="H265" s="75" t="s">
        <v>583</v>
      </c>
      <c r="I265" s="75" t="s">
        <v>581</v>
      </c>
      <c r="J265" s="75" t="s">
        <v>584</v>
      </c>
      <c r="K265" s="75" t="s">
        <v>583</v>
      </c>
      <c r="L265" s="234"/>
      <c r="M265" s="234"/>
      <c r="N265" s="42"/>
    </row>
    <row r="266" spans="1:14" ht="12.75">
      <c r="A266" s="76">
        <v>1</v>
      </c>
      <c r="B266" s="76">
        <v>2</v>
      </c>
      <c r="C266" s="76">
        <v>3</v>
      </c>
      <c r="D266" s="76">
        <v>4</v>
      </c>
      <c r="E266" s="76">
        <v>5</v>
      </c>
      <c r="F266" s="77">
        <v>6</v>
      </c>
      <c r="G266" s="76">
        <v>7</v>
      </c>
      <c r="H266" s="76">
        <v>8</v>
      </c>
      <c r="I266" s="76">
        <v>9</v>
      </c>
      <c r="J266" s="76">
        <v>10</v>
      </c>
      <c r="K266" s="76">
        <v>11</v>
      </c>
      <c r="L266" s="235">
        <v>12</v>
      </c>
      <c r="M266" s="235"/>
      <c r="N266" s="42"/>
    </row>
    <row r="267" spans="1:14" ht="12.75">
      <c r="A267" s="23">
        <v>186</v>
      </c>
      <c r="B267" s="23"/>
      <c r="C267" s="23"/>
      <c r="D267" s="23"/>
      <c r="E267" s="23"/>
      <c r="F267" s="78"/>
      <c r="G267" s="23"/>
      <c r="H267" s="79"/>
      <c r="I267" s="23"/>
      <c r="J267" s="23"/>
      <c r="K267" s="79"/>
      <c r="L267" s="205"/>
      <c r="M267" s="205"/>
      <c r="N267" s="42"/>
    </row>
    <row r="268" spans="1:14" ht="12.75">
      <c r="A268" s="23">
        <v>187</v>
      </c>
      <c r="B268" s="23"/>
      <c r="C268" s="23"/>
      <c r="D268" s="23"/>
      <c r="E268" s="23"/>
      <c r="F268" s="78"/>
      <c r="G268" s="23"/>
      <c r="H268" s="79"/>
      <c r="I268" s="23"/>
      <c r="J268" s="23"/>
      <c r="K268" s="79"/>
      <c r="L268" s="205"/>
      <c r="M268" s="205"/>
      <c r="N268" s="42"/>
    </row>
    <row r="269" spans="1:14" ht="12.75">
      <c r="A269" s="23">
        <v>188</v>
      </c>
      <c r="B269" s="23"/>
      <c r="C269" s="23"/>
      <c r="D269" s="23"/>
      <c r="E269" s="23"/>
      <c r="F269" s="78"/>
      <c r="G269" s="23"/>
      <c r="H269" s="79"/>
      <c r="I269" s="23"/>
      <c r="J269" s="23"/>
      <c r="K269" s="79"/>
      <c r="L269" s="205"/>
      <c r="M269" s="205"/>
      <c r="N269" s="42"/>
    </row>
    <row r="270" spans="1:14" ht="12.75">
      <c r="A270" s="23">
        <v>189</v>
      </c>
      <c r="B270" s="23"/>
      <c r="C270" s="23"/>
      <c r="D270" s="23"/>
      <c r="E270" s="23"/>
      <c r="F270" s="78"/>
      <c r="G270" s="23"/>
      <c r="H270" s="79"/>
      <c r="I270" s="23"/>
      <c r="J270" s="23"/>
      <c r="K270" s="79"/>
      <c r="L270" s="205"/>
      <c r="M270" s="205"/>
      <c r="N270" s="42"/>
    </row>
    <row r="271" spans="1:14" ht="12.75">
      <c r="A271" s="23">
        <v>190</v>
      </c>
      <c r="B271" s="23"/>
      <c r="C271" s="23"/>
      <c r="D271" s="23"/>
      <c r="E271" s="23"/>
      <c r="F271" s="78"/>
      <c r="G271" s="23"/>
      <c r="H271" s="79"/>
      <c r="I271" s="23"/>
      <c r="J271" s="23"/>
      <c r="K271" s="79"/>
      <c r="L271" s="205"/>
      <c r="M271" s="205"/>
      <c r="N271" s="42"/>
    </row>
    <row r="272" spans="1:14" ht="12.75">
      <c r="A272" s="23">
        <v>191</v>
      </c>
      <c r="B272" s="23"/>
      <c r="C272" s="23"/>
      <c r="D272" s="23"/>
      <c r="E272" s="23"/>
      <c r="F272" s="78"/>
      <c r="G272" s="23"/>
      <c r="H272" s="79"/>
      <c r="I272" s="23"/>
      <c r="J272" s="23"/>
      <c r="K272" s="79"/>
      <c r="L272" s="205"/>
      <c r="M272" s="205"/>
      <c r="N272" s="42"/>
    </row>
    <row r="273" spans="1:14" ht="12.75">
      <c r="A273" s="23">
        <v>192</v>
      </c>
      <c r="B273" s="23"/>
      <c r="C273" s="23"/>
      <c r="D273" s="23"/>
      <c r="E273" s="23"/>
      <c r="F273" s="78"/>
      <c r="G273" s="23"/>
      <c r="H273" s="79"/>
      <c r="I273" s="23"/>
      <c r="J273" s="23"/>
      <c r="K273" s="79"/>
      <c r="L273" s="205"/>
      <c r="M273" s="205"/>
      <c r="N273" s="42"/>
    </row>
    <row r="274" spans="1:14" ht="12.75">
      <c r="A274" s="23">
        <v>193</v>
      </c>
      <c r="B274" s="23"/>
      <c r="C274" s="23"/>
      <c r="D274" s="23"/>
      <c r="E274" s="23"/>
      <c r="F274" s="78"/>
      <c r="G274" s="23"/>
      <c r="H274" s="79"/>
      <c r="I274" s="23"/>
      <c r="J274" s="23"/>
      <c r="K274" s="79"/>
      <c r="L274" s="205"/>
      <c r="M274" s="205"/>
      <c r="N274" s="42"/>
    </row>
    <row r="275" spans="1:14" ht="12.75">
      <c r="A275" s="23">
        <v>194</v>
      </c>
      <c r="B275" s="23"/>
      <c r="C275" s="23"/>
      <c r="D275" s="23"/>
      <c r="E275" s="23"/>
      <c r="F275" s="78"/>
      <c r="G275" s="23"/>
      <c r="H275" s="79"/>
      <c r="I275" s="23"/>
      <c r="J275" s="23"/>
      <c r="K275" s="79"/>
      <c r="L275" s="205"/>
      <c r="M275" s="205"/>
      <c r="N275" s="42"/>
    </row>
    <row r="276" spans="1:14" ht="12.75">
      <c r="A276" s="23">
        <v>195</v>
      </c>
      <c r="B276" s="23"/>
      <c r="C276" s="23"/>
      <c r="D276" s="23"/>
      <c r="E276" s="23"/>
      <c r="F276" s="78"/>
      <c r="G276" s="23"/>
      <c r="H276" s="79"/>
      <c r="I276" s="23"/>
      <c r="J276" s="23"/>
      <c r="K276" s="79"/>
      <c r="L276" s="205"/>
      <c r="M276" s="205"/>
      <c r="N276" s="42"/>
    </row>
    <row r="277" spans="1:14" ht="12.75">
      <c r="A277" s="23">
        <v>196</v>
      </c>
      <c r="B277" s="23"/>
      <c r="C277" s="23"/>
      <c r="D277" s="23"/>
      <c r="E277" s="23"/>
      <c r="F277" s="78"/>
      <c r="G277" s="23"/>
      <c r="H277" s="79"/>
      <c r="I277" s="23"/>
      <c r="J277" s="23"/>
      <c r="K277" s="79"/>
      <c r="L277" s="205"/>
      <c r="M277" s="205"/>
      <c r="N277" s="42"/>
    </row>
    <row r="278" spans="1:14" ht="12.75">
      <c r="A278" s="23">
        <v>197</v>
      </c>
      <c r="B278" s="23"/>
      <c r="C278" s="23"/>
      <c r="D278" s="23"/>
      <c r="E278" s="23"/>
      <c r="F278" s="78"/>
      <c r="G278" s="23"/>
      <c r="H278" s="79"/>
      <c r="I278" s="23"/>
      <c r="J278" s="23"/>
      <c r="K278" s="79"/>
      <c r="L278" s="205"/>
      <c r="M278" s="205"/>
      <c r="N278" s="42"/>
    </row>
    <row r="279" spans="1:14" ht="12.75">
      <c r="A279" s="23">
        <v>198</v>
      </c>
      <c r="B279" s="23"/>
      <c r="C279" s="23"/>
      <c r="D279" s="23"/>
      <c r="E279" s="23"/>
      <c r="F279" s="78"/>
      <c r="G279" s="23"/>
      <c r="H279" s="79"/>
      <c r="I279" s="23"/>
      <c r="J279" s="23"/>
      <c r="K279" s="79"/>
      <c r="L279" s="205"/>
      <c r="M279" s="205"/>
      <c r="N279" s="42"/>
    </row>
    <row r="280" spans="1:14" ht="12.75">
      <c r="A280" s="23">
        <v>199</v>
      </c>
      <c r="B280" s="23"/>
      <c r="C280" s="23"/>
      <c r="D280" s="23"/>
      <c r="E280" s="23"/>
      <c r="F280" s="78"/>
      <c r="G280" s="23"/>
      <c r="H280" s="79"/>
      <c r="I280" s="23"/>
      <c r="J280" s="23"/>
      <c r="K280" s="79"/>
      <c r="L280" s="205"/>
      <c r="M280" s="205"/>
      <c r="N280" s="42"/>
    </row>
    <row r="281" spans="1:14" ht="12.75">
      <c r="A281" s="23">
        <v>200</v>
      </c>
      <c r="B281" s="23"/>
      <c r="C281" s="23"/>
      <c r="D281" s="23"/>
      <c r="E281" s="23"/>
      <c r="F281" s="78"/>
      <c r="G281" s="23"/>
      <c r="H281" s="79"/>
      <c r="I281" s="23"/>
      <c r="J281" s="23"/>
      <c r="K281" s="79"/>
      <c r="L281" s="205"/>
      <c r="M281" s="205"/>
      <c r="N281" s="42"/>
    </row>
    <row r="282" spans="1:14" ht="12.75">
      <c r="A282" s="23">
        <v>201</v>
      </c>
      <c r="B282" s="23"/>
      <c r="C282" s="23"/>
      <c r="D282" s="23"/>
      <c r="E282" s="23"/>
      <c r="F282" s="78"/>
      <c r="G282" s="23"/>
      <c r="H282" s="79"/>
      <c r="I282" s="23"/>
      <c r="J282" s="23"/>
      <c r="K282" s="79"/>
      <c r="L282" s="205"/>
      <c r="M282" s="205"/>
      <c r="N282" s="42"/>
    </row>
    <row r="283" spans="1:14" ht="12.75">
      <c r="A283" s="23">
        <v>202</v>
      </c>
      <c r="B283" s="23"/>
      <c r="C283" s="23"/>
      <c r="D283" s="23"/>
      <c r="E283" s="23"/>
      <c r="F283" s="78"/>
      <c r="G283" s="23"/>
      <c r="H283" s="79"/>
      <c r="I283" s="23"/>
      <c r="J283" s="23"/>
      <c r="K283" s="79"/>
      <c r="L283" s="205"/>
      <c r="M283" s="205"/>
      <c r="N283" s="42"/>
    </row>
    <row r="284" spans="1:14" ht="12.75">
      <c r="A284" s="23">
        <v>203</v>
      </c>
      <c r="B284" s="23"/>
      <c r="C284" s="23"/>
      <c r="D284" s="23"/>
      <c r="E284" s="23"/>
      <c r="F284" s="78"/>
      <c r="G284" s="23"/>
      <c r="H284" s="79"/>
      <c r="I284" s="23"/>
      <c r="J284" s="23"/>
      <c r="K284" s="79"/>
      <c r="L284" s="205"/>
      <c r="M284" s="205"/>
      <c r="N284" s="42"/>
    </row>
    <row r="285" spans="1:14" ht="12.75">
      <c r="A285" s="23">
        <v>204</v>
      </c>
      <c r="B285" s="23"/>
      <c r="C285" s="23"/>
      <c r="D285" s="23"/>
      <c r="E285" s="23"/>
      <c r="F285" s="78"/>
      <c r="G285" s="23"/>
      <c r="H285" s="79"/>
      <c r="I285" s="23"/>
      <c r="J285" s="23"/>
      <c r="K285" s="79"/>
      <c r="L285" s="205"/>
      <c r="M285" s="205"/>
      <c r="N285" s="42"/>
    </row>
    <row r="286" spans="1:14" ht="12.75">
      <c r="A286" s="23">
        <v>205</v>
      </c>
      <c r="B286" s="23"/>
      <c r="C286" s="23"/>
      <c r="D286" s="23"/>
      <c r="E286" s="23"/>
      <c r="F286" s="78"/>
      <c r="G286" s="23"/>
      <c r="H286" s="79"/>
      <c r="I286" s="23"/>
      <c r="J286" s="23"/>
      <c r="K286" s="79"/>
      <c r="L286" s="205"/>
      <c r="M286" s="205"/>
      <c r="N286" s="42"/>
    </row>
    <row r="287" spans="1:14" ht="12.75">
      <c r="A287" s="23">
        <v>206</v>
      </c>
      <c r="B287" s="23"/>
      <c r="C287" s="23"/>
      <c r="D287" s="23"/>
      <c r="E287" s="23"/>
      <c r="F287" s="78"/>
      <c r="G287" s="23"/>
      <c r="H287" s="79"/>
      <c r="I287" s="23"/>
      <c r="J287" s="23"/>
      <c r="K287" s="79"/>
      <c r="L287" s="205"/>
      <c r="M287" s="205"/>
      <c r="N287" s="42"/>
    </row>
    <row r="288" spans="1:14" ht="12.75">
      <c r="A288" s="23">
        <v>207</v>
      </c>
      <c r="B288" s="23"/>
      <c r="C288" s="23"/>
      <c r="D288" s="23"/>
      <c r="E288" s="23"/>
      <c r="F288" s="78"/>
      <c r="G288" s="23"/>
      <c r="H288" s="79"/>
      <c r="I288" s="23"/>
      <c r="J288" s="23"/>
      <c r="K288" s="79"/>
      <c r="L288" s="205"/>
      <c r="M288" s="205"/>
      <c r="N288" s="42"/>
    </row>
    <row r="289" spans="1:14" ht="12.75">
      <c r="A289" s="23">
        <v>208</v>
      </c>
      <c r="B289" s="23"/>
      <c r="C289" s="23"/>
      <c r="D289" s="23"/>
      <c r="E289" s="23"/>
      <c r="F289" s="78"/>
      <c r="G289" s="23"/>
      <c r="H289" s="79"/>
      <c r="I289" s="23"/>
      <c r="J289" s="23"/>
      <c r="K289" s="79"/>
      <c r="L289" s="205"/>
      <c r="M289" s="205"/>
      <c r="N289" s="42"/>
    </row>
    <row r="290" spans="1:14" ht="12.75">
      <c r="A290" s="23">
        <v>209</v>
      </c>
      <c r="B290" s="23"/>
      <c r="C290" s="23"/>
      <c r="D290" s="23"/>
      <c r="E290" s="23"/>
      <c r="F290" s="78"/>
      <c r="G290" s="23"/>
      <c r="H290" s="79"/>
      <c r="I290" s="23"/>
      <c r="J290" s="23"/>
      <c r="K290" s="79"/>
      <c r="L290" s="205"/>
      <c r="M290" s="205"/>
      <c r="N290" s="42"/>
    </row>
    <row r="291" spans="1:14" ht="12.75">
      <c r="A291" s="23">
        <v>210</v>
      </c>
      <c r="B291" s="23"/>
      <c r="C291" s="23"/>
      <c r="D291" s="23"/>
      <c r="E291" s="23"/>
      <c r="F291" s="78"/>
      <c r="G291" s="23"/>
      <c r="H291" s="79"/>
      <c r="I291" s="23"/>
      <c r="J291" s="23"/>
      <c r="K291" s="79"/>
      <c r="L291" s="205"/>
      <c r="M291" s="205"/>
      <c r="N291" s="42"/>
    </row>
    <row r="292" spans="1:14" ht="12.75">
      <c r="A292" s="23">
        <v>211</v>
      </c>
      <c r="B292" s="23"/>
      <c r="C292" s="23"/>
      <c r="D292" s="23"/>
      <c r="E292" s="23"/>
      <c r="F292" s="78"/>
      <c r="G292" s="23"/>
      <c r="H292" s="79"/>
      <c r="I292" s="23"/>
      <c r="J292" s="23"/>
      <c r="K292" s="79"/>
      <c r="L292" s="205"/>
      <c r="M292" s="205"/>
      <c r="N292" s="42"/>
    </row>
    <row r="293" spans="1:14" ht="12.75">
      <c r="A293" s="23">
        <v>212</v>
      </c>
      <c r="B293" s="23"/>
      <c r="C293" s="23"/>
      <c r="D293" s="23"/>
      <c r="E293" s="23"/>
      <c r="F293" s="78"/>
      <c r="G293" s="23"/>
      <c r="H293" s="79"/>
      <c r="I293" s="23"/>
      <c r="J293" s="23"/>
      <c r="K293" s="79"/>
      <c r="L293" s="205"/>
      <c r="M293" s="205"/>
      <c r="N293" s="42"/>
    </row>
    <row r="294" spans="1:14" ht="12.75">
      <c r="A294" s="23">
        <v>213</v>
      </c>
      <c r="B294" s="23"/>
      <c r="C294" s="23"/>
      <c r="D294" s="23"/>
      <c r="E294" s="23"/>
      <c r="F294" s="78"/>
      <c r="G294" s="23"/>
      <c r="H294" s="79"/>
      <c r="I294" s="23"/>
      <c r="J294" s="23"/>
      <c r="K294" s="79"/>
      <c r="L294" s="205"/>
      <c r="M294" s="205"/>
      <c r="N294" s="42"/>
    </row>
    <row r="295" spans="1:14" ht="12.75">
      <c r="A295" s="23">
        <v>214</v>
      </c>
      <c r="B295" s="23"/>
      <c r="C295" s="23"/>
      <c r="D295" s="23"/>
      <c r="E295" s="23"/>
      <c r="F295" s="78"/>
      <c r="G295" s="23"/>
      <c r="H295" s="79"/>
      <c r="I295" s="23"/>
      <c r="J295" s="23"/>
      <c r="K295" s="79"/>
      <c r="L295" s="205"/>
      <c r="M295" s="205"/>
      <c r="N295" s="42"/>
    </row>
    <row r="296" spans="1:14" ht="12.75">
      <c r="A296" s="23">
        <v>215</v>
      </c>
      <c r="B296" s="23"/>
      <c r="C296" s="23"/>
      <c r="D296" s="23"/>
      <c r="E296" s="23"/>
      <c r="F296" s="78"/>
      <c r="G296" s="23"/>
      <c r="H296" s="79"/>
      <c r="I296" s="23"/>
      <c r="J296" s="23"/>
      <c r="K296" s="79"/>
      <c r="L296" s="205"/>
      <c r="M296" s="205"/>
      <c r="N296" s="42"/>
    </row>
    <row r="297" spans="1:14" ht="12.75">
      <c r="A297" s="23">
        <v>216</v>
      </c>
      <c r="B297" s="23"/>
      <c r="C297" s="23"/>
      <c r="D297" s="23"/>
      <c r="E297" s="23"/>
      <c r="F297" s="78"/>
      <c r="G297" s="23"/>
      <c r="H297" s="79"/>
      <c r="I297" s="23"/>
      <c r="J297" s="23"/>
      <c r="K297" s="79"/>
      <c r="L297" s="205"/>
      <c r="M297" s="205"/>
      <c r="N297" s="42"/>
    </row>
    <row r="298" spans="1:14" ht="12.75">
      <c r="A298" s="23">
        <v>217</v>
      </c>
      <c r="B298" s="23"/>
      <c r="C298" s="23"/>
      <c r="D298" s="23"/>
      <c r="E298" s="23"/>
      <c r="F298" s="78"/>
      <c r="G298" s="23"/>
      <c r="H298" s="79"/>
      <c r="I298" s="23"/>
      <c r="J298" s="23"/>
      <c r="K298" s="79"/>
      <c r="L298" s="205"/>
      <c r="M298" s="205"/>
      <c r="N298" s="42"/>
    </row>
    <row r="299" spans="1:14" ht="12.75">
      <c r="A299" s="23">
        <v>218</v>
      </c>
      <c r="B299" s="23"/>
      <c r="C299" s="23"/>
      <c r="D299" s="23"/>
      <c r="E299" s="23"/>
      <c r="F299" s="78"/>
      <c r="G299" s="23"/>
      <c r="H299" s="79"/>
      <c r="I299" s="23"/>
      <c r="J299" s="23"/>
      <c r="K299" s="79"/>
      <c r="L299" s="205"/>
      <c r="M299" s="205"/>
      <c r="N299" s="42"/>
    </row>
    <row r="300" spans="1:14" ht="12.75">
      <c r="A300" s="23">
        <v>219</v>
      </c>
      <c r="B300" s="23"/>
      <c r="C300" s="23"/>
      <c r="D300" s="23"/>
      <c r="E300" s="23"/>
      <c r="F300" s="78"/>
      <c r="G300" s="23"/>
      <c r="H300" s="79"/>
      <c r="I300" s="23"/>
      <c r="J300" s="23"/>
      <c r="K300" s="79"/>
      <c r="L300" s="205"/>
      <c r="M300" s="205"/>
      <c r="N300" s="42"/>
    </row>
    <row r="301" spans="1:14" ht="12.75">
      <c r="A301" s="23">
        <v>220</v>
      </c>
      <c r="B301" s="23"/>
      <c r="C301" s="23"/>
      <c r="D301" s="23"/>
      <c r="E301" s="23"/>
      <c r="F301" s="78"/>
      <c r="G301" s="23"/>
      <c r="H301" s="79"/>
      <c r="I301" s="23"/>
      <c r="J301" s="23"/>
      <c r="K301" s="79"/>
      <c r="L301" s="205"/>
      <c r="M301" s="205"/>
      <c r="N301" s="42"/>
    </row>
    <row r="302" spans="1:14" ht="12.75">
      <c r="A302" s="23">
        <v>221</v>
      </c>
      <c r="B302" s="23"/>
      <c r="C302" s="23"/>
      <c r="D302" s="23"/>
      <c r="E302" s="23"/>
      <c r="F302" s="80"/>
      <c r="G302" s="79"/>
      <c r="H302" s="79"/>
      <c r="I302" s="81"/>
      <c r="J302" s="79"/>
      <c r="K302" s="79"/>
      <c r="L302" s="205"/>
      <c r="M302" s="205"/>
      <c r="N302" s="42"/>
    </row>
    <row r="303" spans="1:14" ht="12.75">
      <c r="A303" s="23">
        <v>222</v>
      </c>
      <c r="B303" s="23"/>
      <c r="C303" s="23"/>
      <c r="D303" s="23"/>
      <c r="E303" s="23"/>
      <c r="F303" s="81"/>
      <c r="G303" s="79"/>
      <c r="H303" s="79"/>
      <c r="I303" s="81"/>
      <c r="J303" s="79"/>
      <c r="K303" s="79"/>
      <c r="L303" s="205"/>
      <c r="M303" s="205"/>
      <c r="N303" s="42"/>
    </row>
    <row r="304" spans="1:14" ht="12.75">
      <c r="A304" s="70" t="s">
        <v>585</v>
      </c>
      <c r="B304" s="70"/>
      <c r="C304" s="70"/>
      <c r="D304" s="70"/>
      <c r="E304" s="70"/>
      <c r="F304" s="82">
        <v>0</v>
      </c>
      <c r="G304" s="70"/>
      <c r="H304" s="83">
        <f>SUM(H267:H303)</f>
        <v>0</v>
      </c>
      <c r="I304" s="82">
        <v>0</v>
      </c>
      <c r="J304" s="70"/>
      <c r="K304" s="83">
        <f>SUM(K267:K303)</f>
        <v>0</v>
      </c>
      <c r="N304" s="42"/>
    </row>
    <row r="305" spans="1:14" ht="12.75">
      <c r="A305" s="36"/>
      <c r="B305" s="36"/>
      <c r="C305" s="36"/>
      <c r="D305" s="36"/>
      <c r="E305" s="36"/>
      <c r="F305" s="84"/>
      <c r="G305" s="85"/>
      <c r="H305" s="85"/>
      <c r="I305" s="84"/>
      <c r="J305" s="85"/>
      <c r="K305" s="85"/>
      <c r="L305" s="236"/>
      <c r="M305" s="236"/>
      <c r="N305" s="42"/>
    </row>
    <row r="306" spans="1:14" ht="12.75">
      <c r="A306" s="11" t="e">
        <f>CONCATENATE("Число порядкових номерів на сторінці: ",ЧислоПрописом(COUNTA(A267:A303))," (з ",A267," по ",A303,")")</f>
        <v>#NAME?</v>
      </c>
      <c r="B306" s="36"/>
      <c r="C306" s="36"/>
      <c r="D306" s="34" t="e">
        <f>CONCATENATE("Загальна кількість у натуральних вимірах фактично на сторінці: ",ЧислоПрописом(F304))</f>
        <v>#NAME?</v>
      </c>
      <c r="E306" s="36"/>
      <c r="F306" s="84"/>
      <c r="G306" s="85"/>
      <c r="H306" s="85"/>
      <c r="I306" s="84"/>
      <c r="J306" s="85"/>
      <c r="K306" s="85"/>
      <c r="L306" s="236"/>
      <c r="M306" s="236"/>
      <c r="N306" s="42"/>
    </row>
    <row r="307" spans="4:14" ht="12.75">
      <c r="D307" s="34" t="e">
        <f>CONCATENATE("Загальна кількість у натуральних вимірах за даними бухобліку на сторінці: ",ЧислоПрописом(I304))</f>
        <v>#NAME?</v>
      </c>
      <c r="F307" s="42"/>
      <c r="G307" s="42"/>
      <c r="N307" s="42"/>
    </row>
    <row r="308" spans="6:14" ht="12.75">
      <c r="F308" s="42"/>
      <c r="G308" s="42"/>
      <c r="N308" s="42"/>
    </row>
    <row r="309" spans="6:14" ht="12.75">
      <c r="F309" s="42"/>
      <c r="G309" s="42"/>
      <c r="N309" s="42"/>
    </row>
    <row r="310" spans="6:14" ht="12.75">
      <c r="F310" s="42"/>
      <c r="G310" s="42"/>
      <c r="N310" s="42"/>
    </row>
    <row r="311" spans="1:14" ht="15.75" customHeight="1">
      <c r="A311" s="234" t="s">
        <v>573</v>
      </c>
      <c r="B311" s="234" t="s">
        <v>574</v>
      </c>
      <c r="C311" s="234" t="s">
        <v>575</v>
      </c>
      <c r="D311" s="234"/>
      <c r="E311" s="205" t="s">
        <v>576</v>
      </c>
      <c r="F311" s="234" t="s">
        <v>232</v>
      </c>
      <c r="G311" s="234"/>
      <c r="H311" s="234"/>
      <c r="I311" s="234" t="s">
        <v>577</v>
      </c>
      <c r="J311" s="234"/>
      <c r="K311" s="234"/>
      <c r="L311" s="234" t="s">
        <v>578</v>
      </c>
      <c r="M311" s="234"/>
      <c r="N311" s="42"/>
    </row>
    <row r="312" spans="1:14" ht="47.25">
      <c r="A312" s="234"/>
      <c r="B312" s="234"/>
      <c r="C312" s="75" t="s">
        <v>579</v>
      </c>
      <c r="D312" s="23" t="s">
        <v>580</v>
      </c>
      <c r="E312" s="205"/>
      <c r="F312" s="75" t="s">
        <v>581</v>
      </c>
      <c r="G312" s="75" t="s">
        <v>582</v>
      </c>
      <c r="H312" s="75" t="s">
        <v>583</v>
      </c>
      <c r="I312" s="75" t="s">
        <v>581</v>
      </c>
      <c r="J312" s="75" t="s">
        <v>584</v>
      </c>
      <c r="K312" s="75" t="s">
        <v>583</v>
      </c>
      <c r="L312" s="234"/>
      <c r="M312" s="234"/>
      <c r="N312" s="42"/>
    </row>
    <row r="313" spans="1:14" ht="12.75">
      <c r="A313" s="76">
        <v>1</v>
      </c>
      <c r="B313" s="76">
        <v>2</v>
      </c>
      <c r="C313" s="76">
        <v>3</v>
      </c>
      <c r="D313" s="76">
        <v>4</v>
      </c>
      <c r="E313" s="76">
        <v>5</v>
      </c>
      <c r="F313" s="77">
        <v>6</v>
      </c>
      <c r="G313" s="76">
        <v>7</v>
      </c>
      <c r="H313" s="76">
        <v>8</v>
      </c>
      <c r="I313" s="76">
        <v>9</v>
      </c>
      <c r="J313" s="76">
        <v>10</v>
      </c>
      <c r="K313" s="76">
        <v>11</v>
      </c>
      <c r="L313" s="235">
        <v>12</v>
      </c>
      <c r="M313" s="235"/>
      <c r="N313" s="42"/>
    </row>
    <row r="314" spans="1:14" ht="12.75">
      <c r="A314" s="23"/>
      <c r="B314" s="23"/>
      <c r="C314" s="23"/>
      <c r="D314" s="23"/>
      <c r="E314" s="23"/>
      <c r="F314" s="78"/>
      <c r="G314" s="23"/>
      <c r="H314" s="79"/>
      <c r="I314" s="23"/>
      <c r="J314" s="23"/>
      <c r="K314" s="79"/>
      <c r="L314" s="205"/>
      <c r="M314" s="205"/>
      <c r="N314" s="42"/>
    </row>
    <row r="315" spans="1:14" ht="12.75">
      <c r="A315" s="23"/>
      <c r="B315" s="23"/>
      <c r="C315" s="23"/>
      <c r="D315" s="23"/>
      <c r="E315" s="23"/>
      <c r="F315" s="78"/>
      <c r="G315" s="23"/>
      <c r="H315" s="79"/>
      <c r="I315" s="23"/>
      <c r="J315" s="23"/>
      <c r="K315" s="79"/>
      <c r="L315" s="205"/>
      <c r="M315" s="205"/>
      <c r="N315" s="42"/>
    </row>
    <row r="316" spans="1:14" ht="12.75">
      <c r="A316" s="23"/>
      <c r="B316" s="23"/>
      <c r="C316" s="23"/>
      <c r="D316" s="23"/>
      <c r="E316" s="23"/>
      <c r="F316" s="78"/>
      <c r="G316" s="23"/>
      <c r="H316" s="79"/>
      <c r="I316" s="23"/>
      <c r="J316" s="23"/>
      <c r="K316" s="79"/>
      <c r="L316" s="205"/>
      <c r="M316" s="205"/>
      <c r="N316" s="42"/>
    </row>
    <row r="317" spans="1:14" ht="12.75">
      <c r="A317" s="23"/>
      <c r="B317" s="23"/>
      <c r="C317" s="23"/>
      <c r="D317" s="23"/>
      <c r="E317" s="23"/>
      <c r="F317" s="78"/>
      <c r="G317" s="23"/>
      <c r="H317" s="79"/>
      <c r="I317" s="23"/>
      <c r="J317" s="23"/>
      <c r="K317" s="79"/>
      <c r="L317" s="205"/>
      <c r="M317" s="205"/>
      <c r="N317" s="42"/>
    </row>
    <row r="318" spans="1:14" ht="12.75">
      <c r="A318" s="23"/>
      <c r="B318" s="23"/>
      <c r="C318" s="23"/>
      <c r="D318" s="23"/>
      <c r="E318" s="23"/>
      <c r="F318" s="78"/>
      <c r="G318" s="23"/>
      <c r="H318" s="79"/>
      <c r="I318" s="23"/>
      <c r="J318" s="23"/>
      <c r="K318" s="79"/>
      <c r="L318" s="205"/>
      <c r="M318" s="205"/>
      <c r="N318" s="42"/>
    </row>
    <row r="319" spans="1:14" ht="12.75">
      <c r="A319" s="23"/>
      <c r="B319" s="23"/>
      <c r="C319" s="23"/>
      <c r="D319" s="23"/>
      <c r="E319" s="23"/>
      <c r="F319" s="78"/>
      <c r="G319" s="23"/>
      <c r="H319" s="79"/>
      <c r="I319" s="23"/>
      <c r="J319" s="23"/>
      <c r="K319" s="79"/>
      <c r="L319" s="205"/>
      <c r="M319" s="205"/>
      <c r="N319" s="42"/>
    </row>
    <row r="320" spans="1:14" ht="12.75">
      <c r="A320" s="23"/>
      <c r="B320" s="23"/>
      <c r="C320" s="23"/>
      <c r="D320" s="23"/>
      <c r="E320" s="23"/>
      <c r="F320" s="78"/>
      <c r="G320" s="23"/>
      <c r="H320" s="79"/>
      <c r="I320" s="23"/>
      <c r="J320" s="23"/>
      <c r="K320" s="79"/>
      <c r="L320" s="205"/>
      <c r="M320" s="205"/>
      <c r="N320" s="42"/>
    </row>
    <row r="321" spans="1:14" ht="12.75">
      <c r="A321" s="23"/>
      <c r="B321" s="23"/>
      <c r="C321" s="23"/>
      <c r="D321" s="23"/>
      <c r="E321" s="23"/>
      <c r="F321" s="78"/>
      <c r="G321" s="23"/>
      <c r="H321" s="79"/>
      <c r="I321" s="23"/>
      <c r="J321" s="23"/>
      <c r="K321" s="79"/>
      <c r="L321" s="205"/>
      <c r="M321" s="205"/>
      <c r="N321" s="42"/>
    </row>
    <row r="322" spans="1:14" ht="12.75">
      <c r="A322" s="23"/>
      <c r="B322" s="23"/>
      <c r="C322" s="23"/>
      <c r="D322" s="23"/>
      <c r="E322" s="23"/>
      <c r="F322" s="78"/>
      <c r="G322" s="23"/>
      <c r="H322" s="79"/>
      <c r="I322" s="23"/>
      <c r="J322" s="23"/>
      <c r="K322" s="79"/>
      <c r="L322" s="205"/>
      <c r="M322" s="205"/>
      <c r="N322" s="42"/>
    </row>
    <row r="323" spans="1:14" ht="12.75">
      <c r="A323" s="23"/>
      <c r="B323" s="23"/>
      <c r="C323" s="23"/>
      <c r="D323" s="23"/>
      <c r="E323" s="23"/>
      <c r="F323" s="78"/>
      <c r="G323" s="23"/>
      <c r="H323" s="79"/>
      <c r="I323" s="23"/>
      <c r="J323" s="23"/>
      <c r="K323" s="79"/>
      <c r="L323" s="205"/>
      <c r="M323" s="205"/>
      <c r="N323" s="42"/>
    </row>
    <row r="324" spans="1:14" ht="12.75">
      <c r="A324" s="23"/>
      <c r="B324" s="23"/>
      <c r="C324" s="23"/>
      <c r="D324" s="23"/>
      <c r="E324" s="23"/>
      <c r="F324" s="78"/>
      <c r="G324" s="23"/>
      <c r="H324" s="79"/>
      <c r="I324" s="23"/>
      <c r="J324" s="23"/>
      <c r="K324" s="79"/>
      <c r="L324" s="205"/>
      <c r="M324" s="205"/>
      <c r="N324" s="42"/>
    </row>
    <row r="325" spans="1:14" ht="12.75">
      <c r="A325" s="23"/>
      <c r="B325" s="23"/>
      <c r="C325" s="23"/>
      <c r="D325" s="23"/>
      <c r="E325" s="23"/>
      <c r="F325" s="78"/>
      <c r="G325" s="23"/>
      <c r="H325" s="79"/>
      <c r="I325" s="23"/>
      <c r="J325" s="23"/>
      <c r="K325" s="79"/>
      <c r="L325" s="205"/>
      <c r="M325" s="205"/>
      <c r="N325" s="42"/>
    </row>
    <row r="326" spans="1:14" ht="12.75">
      <c r="A326" s="23"/>
      <c r="B326" s="23"/>
      <c r="C326" s="23"/>
      <c r="D326" s="23"/>
      <c r="E326" s="23"/>
      <c r="F326" s="78"/>
      <c r="G326" s="23"/>
      <c r="H326" s="79"/>
      <c r="I326" s="23"/>
      <c r="J326" s="23"/>
      <c r="K326" s="79"/>
      <c r="L326" s="205"/>
      <c r="M326" s="205"/>
      <c r="N326" s="42"/>
    </row>
    <row r="327" spans="1:14" ht="12.75">
      <c r="A327" s="23"/>
      <c r="B327" s="23"/>
      <c r="C327" s="23"/>
      <c r="D327" s="23"/>
      <c r="E327" s="23"/>
      <c r="F327" s="78"/>
      <c r="G327" s="23"/>
      <c r="H327" s="79"/>
      <c r="I327" s="23"/>
      <c r="J327" s="23"/>
      <c r="K327" s="79"/>
      <c r="L327" s="205"/>
      <c r="M327" s="205"/>
      <c r="N327" s="42"/>
    </row>
    <row r="328" spans="1:14" ht="12.75">
      <c r="A328" s="23"/>
      <c r="B328" s="23"/>
      <c r="C328" s="23"/>
      <c r="D328" s="23"/>
      <c r="E328" s="23"/>
      <c r="F328" s="78"/>
      <c r="G328" s="23"/>
      <c r="H328" s="79"/>
      <c r="I328" s="23"/>
      <c r="J328" s="23"/>
      <c r="K328" s="79"/>
      <c r="L328" s="205"/>
      <c r="M328" s="205"/>
      <c r="N328" s="42"/>
    </row>
    <row r="329" spans="1:14" ht="12.75">
      <c r="A329" s="23"/>
      <c r="B329" s="23"/>
      <c r="C329" s="23"/>
      <c r="D329" s="23"/>
      <c r="E329" s="23"/>
      <c r="F329" s="78"/>
      <c r="G329" s="23"/>
      <c r="H329" s="79"/>
      <c r="I329" s="23"/>
      <c r="J329" s="23"/>
      <c r="K329" s="79"/>
      <c r="L329" s="205"/>
      <c r="M329" s="205"/>
      <c r="N329" s="42"/>
    </row>
    <row r="330" spans="1:14" ht="12.75">
      <c r="A330" s="23"/>
      <c r="B330" s="23"/>
      <c r="C330" s="23"/>
      <c r="D330" s="23"/>
      <c r="E330" s="23"/>
      <c r="F330" s="78"/>
      <c r="G330" s="23"/>
      <c r="H330" s="79"/>
      <c r="I330" s="23"/>
      <c r="J330" s="23"/>
      <c r="K330" s="79"/>
      <c r="L330" s="205"/>
      <c r="M330" s="205"/>
      <c r="N330" s="42"/>
    </row>
    <row r="331" spans="1:14" ht="12.75">
      <c r="A331" s="23"/>
      <c r="B331" s="23"/>
      <c r="C331" s="23"/>
      <c r="D331" s="23"/>
      <c r="E331" s="23"/>
      <c r="F331" s="78"/>
      <c r="G331" s="23"/>
      <c r="H331" s="79"/>
      <c r="I331" s="23"/>
      <c r="J331" s="23"/>
      <c r="K331" s="79"/>
      <c r="L331" s="205"/>
      <c r="M331" s="205"/>
      <c r="N331" s="42"/>
    </row>
    <row r="332" spans="1:14" ht="12.75">
      <c r="A332" s="23"/>
      <c r="B332" s="23"/>
      <c r="C332" s="23"/>
      <c r="D332" s="23"/>
      <c r="E332" s="23"/>
      <c r="F332" s="78"/>
      <c r="G332" s="23"/>
      <c r="H332" s="79"/>
      <c r="I332" s="23"/>
      <c r="J332" s="23"/>
      <c r="K332" s="79"/>
      <c r="L332" s="205"/>
      <c r="M332" s="205"/>
      <c r="N332" s="42"/>
    </row>
    <row r="333" spans="1:14" ht="12.75">
      <c r="A333" s="23"/>
      <c r="B333" s="23"/>
      <c r="C333" s="23"/>
      <c r="D333" s="23"/>
      <c r="E333" s="23"/>
      <c r="F333" s="78"/>
      <c r="G333" s="23"/>
      <c r="H333" s="79"/>
      <c r="I333" s="23"/>
      <c r="J333" s="23"/>
      <c r="K333" s="79"/>
      <c r="L333" s="205"/>
      <c r="M333" s="205"/>
      <c r="N333" s="42"/>
    </row>
    <row r="334" spans="1:14" ht="12.75">
      <c r="A334" s="23"/>
      <c r="B334" s="23"/>
      <c r="C334" s="23"/>
      <c r="D334" s="23"/>
      <c r="E334" s="23"/>
      <c r="F334" s="78"/>
      <c r="G334" s="23"/>
      <c r="H334" s="79"/>
      <c r="I334" s="23"/>
      <c r="J334" s="23"/>
      <c r="K334" s="79"/>
      <c r="L334" s="205"/>
      <c r="M334" s="205"/>
      <c r="N334" s="42"/>
    </row>
    <row r="335" spans="1:14" ht="12.75">
      <c r="A335" s="23"/>
      <c r="B335" s="23"/>
      <c r="C335" s="23"/>
      <c r="D335" s="23"/>
      <c r="E335" s="23"/>
      <c r="F335" s="78"/>
      <c r="G335" s="23"/>
      <c r="H335" s="79"/>
      <c r="I335" s="23"/>
      <c r="J335" s="23"/>
      <c r="K335" s="79"/>
      <c r="L335" s="205"/>
      <c r="M335" s="205"/>
      <c r="N335" s="42"/>
    </row>
    <row r="336" spans="1:14" ht="12.75">
      <c r="A336" s="23"/>
      <c r="B336" s="23"/>
      <c r="C336" s="23"/>
      <c r="D336" s="23"/>
      <c r="E336" s="23"/>
      <c r="F336" s="78"/>
      <c r="G336" s="23"/>
      <c r="H336" s="79"/>
      <c r="I336" s="23"/>
      <c r="J336" s="23"/>
      <c r="K336" s="79"/>
      <c r="L336" s="205"/>
      <c r="M336" s="205"/>
      <c r="N336" s="42"/>
    </row>
    <row r="337" spans="1:14" ht="12.75">
      <c r="A337" s="23"/>
      <c r="B337" s="23"/>
      <c r="C337" s="23"/>
      <c r="D337" s="23"/>
      <c r="E337" s="23"/>
      <c r="F337" s="78"/>
      <c r="G337" s="23"/>
      <c r="H337" s="79"/>
      <c r="I337" s="23"/>
      <c r="J337" s="23"/>
      <c r="K337" s="79"/>
      <c r="L337" s="205"/>
      <c r="M337" s="205"/>
      <c r="N337" s="42"/>
    </row>
    <row r="338" spans="1:14" ht="12.75">
      <c r="A338" s="23"/>
      <c r="B338" s="23"/>
      <c r="C338" s="23"/>
      <c r="D338" s="23"/>
      <c r="E338" s="23"/>
      <c r="F338" s="78"/>
      <c r="G338" s="23"/>
      <c r="H338" s="79"/>
      <c r="I338" s="23"/>
      <c r="J338" s="23"/>
      <c r="K338" s="79"/>
      <c r="L338" s="205"/>
      <c r="M338" s="205"/>
      <c r="N338" s="42"/>
    </row>
    <row r="339" spans="1:14" ht="12.75">
      <c r="A339" s="23"/>
      <c r="B339" s="23"/>
      <c r="C339" s="23"/>
      <c r="D339" s="23"/>
      <c r="E339" s="23"/>
      <c r="F339" s="78"/>
      <c r="G339" s="23"/>
      <c r="H339" s="79"/>
      <c r="I339" s="23"/>
      <c r="J339" s="23"/>
      <c r="K339" s="79"/>
      <c r="L339" s="205"/>
      <c r="M339" s="205"/>
      <c r="N339" s="42"/>
    </row>
    <row r="340" spans="1:14" ht="12.75">
      <c r="A340" s="23"/>
      <c r="B340" s="23"/>
      <c r="C340" s="23"/>
      <c r="D340" s="23"/>
      <c r="E340" s="23"/>
      <c r="F340" s="78"/>
      <c r="G340" s="23"/>
      <c r="H340" s="79"/>
      <c r="I340" s="23"/>
      <c r="J340" s="23"/>
      <c r="K340" s="79"/>
      <c r="L340" s="205"/>
      <c r="M340" s="205"/>
      <c r="N340" s="42"/>
    </row>
    <row r="341" spans="1:14" ht="12.75">
      <c r="A341" s="23"/>
      <c r="B341" s="23"/>
      <c r="C341" s="23"/>
      <c r="D341" s="23"/>
      <c r="E341" s="23"/>
      <c r="F341" s="78"/>
      <c r="G341" s="23"/>
      <c r="H341" s="79"/>
      <c r="I341" s="23"/>
      <c r="J341" s="23"/>
      <c r="K341" s="79"/>
      <c r="L341" s="205"/>
      <c r="M341" s="205"/>
      <c r="N341" s="42"/>
    </row>
    <row r="342" spans="1:14" ht="12.75">
      <c r="A342" s="23"/>
      <c r="B342" s="23"/>
      <c r="C342" s="23"/>
      <c r="D342" s="23"/>
      <c r="E342" s="23"/>
      <c r="F342" s="78"/>
      <c r="G342" s="23"/>
      <c r="H342" s="79"/>
      <c r="I342" s="23"/>
      <c r="J342" s="23"/>
      <c r="K342" s="79"/>
      <c r="L342" s="205"/>
      <c r="M342" s="205"/>
      <c r="N342" s="42"/>
    </row>
    <row r="343" spans="1:14" ht="12.75">
      <c r="A343" s="23"/>
      <c r="B343" s="23"/>
      <c r="C343" s="23"/>
      <c r="D343" s="23"/>
      <c r="E343" s="23"/>
      <c r="F343" s="78"/>
      <c r="G343" s="23"/>
      <c r="H343" s="79"/>
      <c r="I343" s="23"/>
      <c r="J343" s="23"/>
      <c r="K343" s="79"/>
      <c r="L343" s="205"/>
      <c r="M343" s="205"/>
      <c r="N343" s="42"/>
    </row>
    <row r="344" spans="1:14" ht="12.75">
      <c r="A344" s="23"/>
      <c r="B344" s="23"/>
      <c r="C344" s="23"/>
      <c r="D344" s="23"/>
      <c r="E344" s="23"/>
      <c r="F344" s="78"/>
      <c r="G344" s="23"/>
      <c r="H344" s="79"/>
      <c r="I344" s="23"/>
      <c r="J344" s="23"/>
      <c r="K344" s="79"/>
      <c r="L344" s="205"/>
      <c r="M344" s="205"/>
      <c r="N344" s="42"/>
    </row>
    <row r="345" spans="1:14" ht="12.75">
      <c r="A345" s="23"/>
      <c r="B345" s="23"/>
      <c r="C345" s="23"/>
      <c r="D345" s="23"/>
      <c r="E345" s="23"/>
      <c r="F345" s="78"/>
      <c r="G345" s="23"/>
      <c r="H345" s="79"/>
      <c r="I345" s="23"/>
      <c r="J345" s="23"/>
      <c r="K345" s="79"/>
      <c r="L345" s="205"/>
      <c r="M345" s="205"/>
      <c r="N345" s="42"/>
    </row>
    <row r="346" spans="1:14" ht="12.75">
      <c r="A346" s="23"/>
      <c r="B346" s="23"/>
      <c r="C346" s="23"/>
      <c r="D346" s="23"/>
      <c r="E346" s="23"/>
      <c r="F346" s="78"/>
      <c r="G346" s="23"/>
      <c r="H346" s="79"/>
      <c r="I346" s="23"/>
      <c r="J346" s="23"/>
      <c r="K346" s="79"/>
      <c r="L346" s="205"/>
      <c r="M346" s="205"/>
      <c r="N346" s="42"/>
    </row>
    <row r="347" spans="1:14" ht="12.75">
      <c r="A347" s="23"/>
      <c r="B347" s="23"/>
      <c r="C347" s="23"/>
      <c r="D347" s="23"/>
      <c r="E347" s="23"/>
      <c r="F347" s="78"/>
      <c r="G347" s="23"/>
      <c r="H347" s="79"/>
      <c r="I347" s="23"/>
      <c r="J347" s="23"/>
      <c r="K347" s="79"/>
      <c r="L347" s="205"/>
      <c r="M347" s="205"/>
      <c r="N347" s="42"/>
    </row>
    <row r="348" spans="1:14" ht="12.75">
      <c r="A348" s="23"/>
      <c r="B348" s="23"/>
      <c r="C348" s="23"/>
      <c r="D348" s="23"/>
      <c r="E348" s="23"/>
      <c r="F348" s="78"/>
      <c r="G348" s="23"/>
      <c r="H348" s="79"/>
      <c r="I348" s="23"/>
      <c r="J348" s="23"/>
      <c r="K348" s="79"/>
      <c r="L348" s="205"/>
      <c r="M348" s="205"/>
      <c r="N348" s="42"/>
    </row>
    <row r="349" spans="1:14" ht="12.75">
      <c r="A349" s="23"/>
      <c r="B349" s="23"/>
      <c r="C349" s="23"/>
      <c r="D349" s="23"/>
      <c r="E349" s="23"/>
      <c r="F349" s="80"/>
      <c r="G349" s="79"/>
      <c r="H349" s="79"/>
      <c r="I349" s="81"/>
      <c r="J349" s="79"/>
      <c r="K349" s="79"/>
      <c r="L349" s="205"/>
      <c r="M349" s="205"/>
      <c r="N349" s="42"/>
    </row>
    <row r="350" spans="1:14" ht="12.75">
      <c r="A350" s="23"/>
      <c r="B350" s="23"/>
      <c r="C350" s="23"/>
      <c r="D350" s="23"/>
      <c r="E350" s="23"/>
      <c r="F350" s="81"/>
      <c r="G350" s="79"/>
      <c r="H350" s="79"/>
      <c r="I350" s="81"/>
      <c r="J350" s="79"/>
      <c r="K350" s="79"/>
      <c r="L350" s="205"/>
      <c r="M350" s="205"/>
      <c r="N350" s="42"/>
    </row>
    <row r="351" spans="1:14" ht="12.75">
      <c r="A351" s="70" t="s">
        <v>585</v>
      </c>
      <c r="B351" s="70"/>
      <c r="C351" s="70"/>
      <c r="D351" s="70"/>
      <c r="E351" s="70"/>
      <c r="F351" s="82">
        <v>0</v>
      </c>
      <c r="G351" s="70"/>
      <c r="H351" s="83">
        <f>SUM(H314:H350)</f>
        <v>0</v>
      </c>
      <c r="I351" s="82">
        <v>0</v>
      </c>
      <c r="J351" s="70"/>
      <c r="K351" s="83">
        <f>SUM(K314:K350)</f>
        <v>0</v>
      </c>
      <c r="N351" s="42"/>
    </row>
    <row r="352" spans="1:14" ht="12.75">
      <c r="A352" s="36"/>
      <c r="B352" s="36"/>
      <c r="C352" s="36"/>
      <c r="D352" s="36"/>
      <c r="E352" s="36"/>
      <c r="F352" s="84"/>
      <c r="G352" s="85"/>
      <c r="H352" s="85"/>
      <c r="I352" s="84"/>
      <c r="J352" s="85"/>
      <c r="K352" s="85"/>
      <c r="L352" s="236"/>
      <c r="M352" s="236"/>
      <c r="N352" s="42"/>
    </row>
    <row r="353" spans="1:14" ht="12.75">
      <c r="A353" s="11" t="e">
        <f>CONCATENATE("Число порядкових номерів на сторінці: ",ЧислоПрописом(COUNTA(A314:A350))," (з ",A314," по ",A350,")")</f>
        <v>#NAME?</v>
      </c>
      <c r="B353" s="36"/>
      <c r="C353" s="36"/>
      <c r="D353" s="34" t="e">
        <f>CONCATENATE("Загальна кількість у натуральних вимірах фактично на сторінці: ",ЧислоПрописом(F351))</f>
        <v>#NAME?</v>
      </c>
      <c r="E353" s="36"/>
      <c r="F353" s="84"/>
      <c r="G353" s="85"/>
      <c r="H353" s="85"/>
      <c r="I353" s="84"/>
      <c r="J353" s="85"/>
      <c r="K353" s="85"/>
      <c r="L353" s="236"/>
      <c r="M353" s="236"/>
      <c r="N353" s="42"/>
    </row>
    <row r="354" spans="4:14" ht="12.75">
      <c r="D354" s="34" t="e">
        <f>CONCATENATE("Загальна кількість у натуральних вимірах за даними бухобліку на сторінці: ",ЧислоПрописом(I351))</f>
        <v>#NAME?</v>
      </c>
      <c r="F354" s="42"/>
      <c r="G354" s="42"/>
      <c r="N354" s="42"/>
    </row>
    <row r="355" spans="6:14" ht="12.75">
      <c r="F355" s="42"/>
      <c r="G355" s="42"/>
      <c r="N355" s="42"/>
    </row>
    <row r="356" spans="6:14" ht="12.75">
      <c r="F356" s="42"/>
      <c r="G356" s="42"/>
      <c r="N356" s="42"/>
    </row>
    <row r="357" spans="6:14" ht="12.75">
      <c r="F357" s="42"/>
      <c r="G357" s="42"/>
      <c r="N357" s="42"/>
    </row>
    <row r="358" spans="1:14" ht="15.75" customHeight="1">
      <c r="A358" s="234" t="s">
        <v>573</v>
      </c>
      <c r="B358" s="234" t="s">
        <v>574</v>
      </c>
      <c r="C358" s="234" t="s">
        <v>575</v>
      </c>
      <c r="D358" s="234"/>
      <c r="E358" s="205" t="s">
        <v>576</v>
      </c>
      <c r="F358" s="234" t="s">
        <v>232</v>
      </c>
      <c r="G358" s="234"/>
      <c r="H358" s="234"/>
      <c r="I358" s="234" t="s">
        <v>577</v>
      </c>
      <c r="J358" s="234"/>
      <c r="K358" s="234"/>
      <c r="L358" s="234" t="s">
        <v>578</v>
      </c>
      <c r="M358" s="234"/>
      <c r="N358" s="42"/>
    </row>
    <row r="359" spans="1:14" ht="47.25">
      <c r="A359" s="234"/>
      <c r="B359" s="234"/>
      <c r="C359" s="75" t="s">
        <v>579</v>
      </c>
      <c r="D359" s="23" t="s">
        <v>580</v>
      </c>
      <c r="E359" s="205"/>
      <c r="F359" s="75" t="s">
        <v>581</v>
      </c>
      <c r="G359" s="75" t="s">
        <v>582</v>
      </c>
      <c r="H359" s="75" t="s">
        <v>583</v>
      </c>
      <c r="I359" s="75" t="s">
        <v>581</v>
      </c>
      <c r="J359" s="75" t="s">
        <v>584</v>
      </c>
      <c r="K359" s="75" t="s">
        <v>583</v>
      </c>
      <c r="L359" s="234"/>
      <c r="M359" s="234"/>
      <c r="N359" s="42"/>
    </row>
    <row r="360" spans="1:14" ht="12.75">
      <c r="A360" s="76">
        <v>1</v>
      </c>
      <c r="B360" s="76">
        <v>2</v>
      </c>
      <c r="C360" s="76">
        <v>3</v>
      </c>
      <c r="D360" s="76">
        <v>4</v>
      </c>
      <c r="E360" s="76">
        <v>5</v>
      </c>
      <c r="F360" s="77">
        <v>6</v>
      </c>
      <c r="G360" s="76">
        <v>7</v>
      </c>
      <c r="H360" s="76">
        <v>8</v>
      </c>
      <c r="I360" s="76">
        <v>9</v>
      </c>
      <c r="J360" s="76">
        <v>10</v>
      </c>
      <c r="K360" s="76">
        <v>11</v>
      </c>
      <c r="L360" s="235">
        <v>12</v>
      </c>
      <c r="M360" s="235"/>
      <c r="N360" s="42"/>
    </row>
    <row r="361" spans="1:14" ht="12.75">
      <c r="A361" s="23"/>
      <c r="B361" s="23"/>
      <c r="C361" s="23"/>
      <c r="D361" s="23"/>
      <c r="E361" s="23"/>
      <c r="F361" s="78"/>
      <c r="G361" s="23"/>
      <c r="H361" s="79"/>
      <c r="I361" s="23"/>
      <c r="J361" s="23"/>
      <c r="K361" s="79"/>
      <c r="L361" s="205"/>
      <c r="M361" s="205"/>
      <c r="N361" s="42"/>
    </row>
    <row r="362" spans="1:14" ht="12.75">
      <c r="A362" s="23"/>
      <c r="B362" s="23"/>
      <c r="C362" s="23"/>
      <c r="D362" s="23"/>
      <c r="E362" s="23"/>
      <c r="F362" s="78"/>
      <c r="G362" s="23"/>
      <c r="H362" s="79"/>
      <c r="I362" s="23"/>
      <c r="J362" s="23"/>
      <c r="K362" s="79"/>
      <c r="L362" s="205"/>
      <c r="M362" s="205"/>
      <c r="N362" s="42"/>
    </row>
    <row r="363" spans="1:14" ht="12.75">
      <c r="A363" s="23"/>
      <c r="B363" s="23"/>
      <c r="C363" s="23"/>
      <c r="D363" s="23"/>
      <c r="E363" s="23"/>
      <c r="F363" s="78"/>
      <c r="G363" s="23"/>
      <c r="H363" s="79"/>
      <c r="I363" s="23"/>
      <c r="J363" s="23"/>
      <c r="K363" s="79"/>
      <c r="L363" s="205"/>
      <c r="M363" s="205"/>
      <c r="N363" s="42"/>
    </row>
    <row r="364" spans="1:14" ht="12.75">
      <c r="A364" s="23"/>
      <c r="B364" s="23"/>
      <c r="C364" s="23"/>
      <c r="D364" s="23"/>
      <c r="E364" s="23"/>
      <c r="F364" s="78"/>
      <c r="G364" s="23"/>
      <c r="H364" s="79"/>
      <c r="I364" s="23"/>
      <c r="J364" s="23"/>
      <c r="K364" s="79"/>
      <c r="L364" s="205"/>
      <c r="M364" s="205"/>
      <c r="N364" s="42"/>
    </row>
    <row r="365" spans="1:14" ht="12.75">
      <c r="A365" s="23"/>
      <c r="B365" s="23"/>
      <c r="C365" s="23"/>
      <c r="D365" s="23"/>
      <c r="E365" s="23"/>
      <c r="F365" s="78"/>
      <c r="G365" s="23"/>
      <c r="H365" s="79"/>
      <c r="I365" s="23"/>
      <c r="J365" s="23"/>
      <c r="K365" s="79"/>
      <c r="L365" s="205"/>
      <c r="M365" s="205"/>
      <c r="N365" s="42"/>
    </row>
    <row r="366" spans="1:14" ht="12.75">
      <c r="A366" s="23"/>
      <c r="B366" s="23"/>
      <c r="C366" s="23"/>
      <c r="D366" s="23"/>
      <c r="E366" s="23"/>
      <c r="F366" s="78"/>
      <c r="G366" s="23"/>
      <c r="H366" s="79"/>
      <c r="I366" s="23"/>
      <c r="J366" s="23"/>
      <c r="K366" s="79"/>
      <c r="L366" s="205"/>
      <c r="M366" s="205"/>
      <c r="N366" s="42"/>
    </row>
    <row r="367" spans="1:14" ht="12.75">
      <c r="A367" s="23"/>
      <c r="B367" s="23"/>
      <c r="C367" s="23"/>
      <c r="D367" s="23"/>
      <c r="E367" s="23"/>
      <c r="F367" s="78"/>
      <c r="G367" s="23"/>
      <c r="H367" s="79"/>
      <c r="I367" s="23"/>
      <c r="J367" s="23"/>
      <c r="K367" s="79"/>
      <c r="L367" s="205"/>
      <c r="M367" s="205"/>
      <c r="N367" s="42"/>
    </row>
    <row r="368" spans="1:14" ht="12.75">
      <c r="A368" s="23"/>
      <c r="B368" s="23"/>
      <c r="C368" s="23"/>
      <c r="D368" s="23"/>
      <c r="E368" s="23"/>
      <c r="F368" s="78"/>
      <c r="G368" s="23"/>
      <c r="H368" s="79"/>
      <c r="I368" s="23"/>
      <c r="J368" s="23"/>
      <c r="K368" s="79"/>
      <c r="L368" s="205"/>
      <c r="M368" s="205"/>
      <c r="N368" s="42"/>
    </row>
    <row r="369" spans="1:14" ht="12.75">
      <c r="A369" s="23"/>
      <c r="B369" s="23"/>
      <c r="C369" s="23"/>
      <c r="D369" s="23"/>
      <c r="E369" s="23"/>
      <c r="F369" s="78"/>
      <c r="G369" s="23"/>
      <c r="H369" s="79"/>
      <c r="I369" s="23"/>
      <c r="J369" s="23"/>
      <c r="K369" s="79"/>
      <c r="L369" s="205"/>
      <c r="M369" s="205"/>
      <c r="N369" s="42"/>
    </row>
    <row r="370" spans="1:14" ht="12.75">
      <c r="A370" s="23"/>
      <c r="B370" s="23"/>
      <c r="C370" s="23"/>
      <c r="D370" s="23"/>
      <c r="E370" s="23"/>
      <c r="F370" s="78"/>
      <c r="G370" s="23"/>
      <c r="H370" s="79"/>
      <c r="I370" s="23"/>
      <c r="J370" s="23"/>
      <c r="K370" s="79"/>
      <c r="L370" s="205"/>
      <c r="M370" s="205"/>
      <c r="N370" s="42"/>
    </row>
    <row r="371" spans="1:14" ht="12.75">
      <c r="A371" s="23"/>
      <c r="B371" s="23"/>
      <c r="C371" s="23"/>
      <c r="D371" s="23"/>
      <c r="E371" s="23"/>
      <c r="F371" s="78"/>
      <c r="G371" s="23"/>
      <c r="H371" s="79"/>
      <c r="I371" s="23"/>
      <c r="J371" s="23"/>
      <c r="K371" s="79"/>
      <c r="L371" s="205"/>
      <c r="M371" s="205"/>
      <c r="N371" s="42"/>
    </row>
    <row r="372" spans="1:14" ht="12.75">
      <c r="A372" s="23"/>
      <c r="B372" s="23"/>
      <c r="C372" s="23"/>
      <c r="D372" s="23"/>
      <c r="E372" s="23"/>
      <c r="F372" s="78"/>
      <c r="G372" s="23"/>
      <c r="H372" s="79"/>
      <c r="I372" s="23"/>
      <c r="J372" s="23"/>
      <c r="K372" s="79"/>
      <c r="L372" s="205"/>
      <c r="M372" s="205"/>
      <c r="N372" s="42"/>
    </row>
    <row r="373" spans="1:14" ht="12.75">
      <c r="A373" s="23"/>
      <c r="B373" s="23"/>
      <c r="C373" s="23"/>
      <c r="D373" s="23"/>
      <c r="E373" s="23"/>
      <c r="F373" s="78"/>
      <c r="G373" s="23"/>
      <c r="H373" s="79"/>
      <c r="I373" s="23"/>
      <c r="J373" s="23"/>
      <c r="K373" s="79"/>
      <c r="L373" s="205"/>
      <c r="M373" s="205"/>
      <c r="N373" s="42"/>
    </row>
    <row r="374" spans="1:14" ht="12.75">
      <c r="A374" s="23"/>
      <c r="B374" s="23"/>
      <c r="C374" s="23"/>
      <c r="D374" s="23"/>
      <c r="E374" s="23"/>
      <c r="F374" s="78"/>
      <c r="G374" s="23"/>
      <c r="H374" s="79"/>
      <c r="I374" s="23"/>
      <c r="J374" s="23"/>
      <c r="K374" s="79"/>
      <c r="L374" s="205"/>
      <c r="M374" s="205"/>
      <c r="N374" s="42"/>
    </row>
    <row r="375" spans="1:14" ht="12.75">
      <c r="A375" s="23"/>
      <c r="B375" s="23"/>
      <c r="C375" s="23"/>
      <c r="D375" s="23"/>
      <c r="E375" s="23"/>
      <c r="F375" s="78"/>
      <c r="G375" s="23"/>
      <c r="H375" s="79"/>
      <c r="I375" s="23"/>
      <c r="J375" s="23"/>
      <c r="K375" s="79"/>
      <c r="L375" s="205"/>
      <c r="M375" s="205"/>
      <c r="N375" s="42"/>
    </row>
    <row r="376" spans="1:14" ht="12.75">
      <c r="A376" s="23"/>
      <c r="B376" s="23"/>
      <c r="C376" s="23"/>
      <c r="D376" s="23"/>
      <c r="E376" s="23"/>
      <c r="F376" s="78"/>
      <c r="G376" s="23"/>
      <c r="H376" s="79"/>
      <c r="I376" s="23"/>
      <c r="J376" s="23"/>
      <c r="K376" s="79"/>
      <c r="L376" s="205"/>
      <c r="M376" s="205"/>
      <c r="N376" s="42"/>
    </row>
    <row r="377" spans="1:14" ht="12.75">
      <c r="A377" s="23"/>
      <c r="B377" s="23"/>
      <c r="C377" s="23"/>
      <c r="D377" s="23"/>
      <c r="E377" s="23"/>
      <c r="F377" s="78"/>
      <c r="G377" s="23"/>
      <c r="H377" s="79"/>
      <c r="I377" s="23"/>
      <c r="J377" s="23"/>
      <c r="K377" s="79"/>
      <c r="L377" s="205"/>
      <c r="M377" s="205"/>
      <c r="N377" s="42"/>
    </row>
    <row r="378" spans="1:14" ht="12.75">
      <c r="A378" s="23"/>
      <c r="B378" s="23"/>
      <c r="C378" s="23"/>
      <c r="D378" s="23"/>
      <c r="E378" s="23"/>
      <c r="F378" s="78"/>
      <c r="G378" s="23"/>
      <c r="H378" s="79"/>
      <c r="I378" s="23"/>
      <c r="J378" s="23"/>
      <c r="K378" s="79"/>
      <c r="L378" s="205"/>
      <c r="M378" s="205"/>
      <c r="N378" s="42"/>
    </row>
    <row r="379" spans="1:14" ht="12.75">
      <c r="A379" s="23"/>
      <c r="B379" s="23"/>
      <c r="C379" s="23"/>
      <c r="D379" s="23"/>
      <c r="E379" s="23"/>
      <c r="F379" s="78"/>
      <c r="G379" s="23"/>
      <c r="H379" s="79"/>
      <c r="I379" s="23"/>
      <c r="J379" s="23"/>
      <c r="K379" s="79"/>
      <c r="L379" s="205"/>
      <c r="M379" s="205"/>
      <c r="N379" s="42"/>
    </row>
    <row r="380" spans="1:14" ht="12.75">
      <c r="A380" s="23"/>
      <c r="B380" s="23"/>
      <c r="C380" s="23"/>
      <c r="D380" s="23"/>
      <c r="E380" s="23"/>
      <c r="F380" s="78"/>
      <c r="G380" s="23"/>
      <c r="H380" s="79"/>
      <c r="I380" s="23"/>
      <c r="J380" s="23"/>
      <c r="K380" s="79"/>
      <c r="L380" s="205"/>
      <c r="M380" s="205"/>
      <c r="N380" s="42"/>
    </row>
    <row r="381" spans="1:14" ht="12.75">
      <c r="A381" s="23"/>
      <c r="B381" s="23"/>
      <c r="C381" s="23"/>
      <c r="D381" s="23"/>
      <c r="E381" s="23"/>
      <c r="F381" s="78"/>
      <c r="G381" s="23"/>
      <c r="H381" s="79"/>
      <c r="I381" s="23"/>
      <c r="J381" s="23"/>
      <c r="K381" s="79"/>
      <c r="L381" s="205"/>
      <c r="M381" s="205"/>
      <c r="N381" s="42"/>
    </row>
    <row r="382" spans="1:14" ht="12.75">
      <c r="A382" s="23"/>
      <c r="B382" s="23"/>
      <c r="C382" s="23"/>
      <c r="D382" s="23"/>
      <c r="E382" s="23"/>
      <c r="F382" s="78"/>
      <c r="G382" s="23"/>
      <c r="H382" s="79"/>
      <c r="I382" s="23"/>
      <c r="J382" s="23"/>
      <c r="K382" s="79"/>
      <c r="L382" s="205"/>
      <c r="M382" s="205"/>
      <c r="N382" s="42"/>
    </row>
    <row r="383" spans="1:14" ht="12.75">
      <c r="A383" s="23"/>
      <c r="B383" s="23"/>
      <c r="C383" s="23"/>
      <c r="D383" s="23"/>
      <c r="E383" s="23"/>
      <c r="F383" s="78"/>
      <c r="G383" s="23"/>
      <c r="H383" s="79"/>
      <c r="I383" s="23"/>
      <c r="J383" s="23"/>
      <c r="K383" s="79"/>
      <c r="L383" s="205"/>
      <c r="M383" s="205"/>
      <c r="N383" s="42"/>
    </row>
    <row r="384" spans="1:14" ht="12.75">
      <c r="A384" s="23"/>
      <c r="B384" s="23"/>
      <c r="C384" s="23"/>
      <c r="D384" s="23"/>
      <c r="E384" s="23"/>
      <c r="F384" s="78"/>
      <c r="G384" s="23"/>
      <c r="H384" s="79"/>
      <c r="I384" s="23"/>
      <c r="J384" s="23"/>
      <c r="K384" s="79"/>
      <c r="L384" s="205"/>
      <c r="M384" s="205"/>
      <c r="N384" s="42"/>
    </row>
    <row r="385" spans="1:14" ht="12.75">
      <c r="A385" s="23"/>
      <c r="B385" s="23"/>
      <c r="C385" s="23"/>
      <c r="D385" s="23"/>
      <c r="E385" s="23"/>
      <c r="F385" s="78"/>
      <c r="G385" s="23"/>
      <c r="H385" s="79"/>
      <c r="I385" s="23"/>
      <c r="J385" s="23"/>
      <c r="K385" s="79"/>
      <c r="L385" s="205"/>
      <c r="M385" s="205"/>
      <c r="N385" s="42"/>
    </row>
    <row r="386" spans="1:14" ht="12.75">
      <c r="A386" s="23"/>
      <c r="B386" s="23"/>
      <c r="C386" s="23"/>
      <c r="D386" s="23"/>
      <c r="E386" s="23"/>
      <c r="F386" s="78"/>
      <c r="G386" s="23"/>
      <c r="H386" s="79"/>
      <c r="I386" s="23"/>
      <c r="J386" s="23"/>
      <c r="K386" s="79"/>
      <c r="L386" s="205"/>
      <c r="M386" s="205"/>
      <c r="N386" s="42"/>
    </row>
    <row r="387" spans="1:14" ht="12.75">
      <c r="A387" s="23"/>
      <c r="B387" s="23"/>
      <c r="C387" s="23"/>
      <c r="D387" s="23"/>
      <c r="E387" s="23"/>
      <c r="F387" s="78"/>
      <c r="G387" s="23"/>
      <c r="H387" s="79"/>
      <c r="I387" s="23"/>
      <c r="J387" s="23"/>
      <c r="K387" s="79"/>
      <c r="L387" s="205"/>
      <c r="M387" s="205"/>
      <c r="N387" s="42"/>
    </row>
    <row r="388" spans="1:14" ht="12.75">
      <c r="A388" s="23"/>
      <c r="B388" s="23"/>
      <c r="C388" s="23"/>
      <c r="D388" s="23"/>
      <c r="E388" s="23"/>
      <c r="F388" s="78"/>
      <c r="G388" s="23"/>
      <c r="H388" s="79"/>
      <c r="I388" s="23"/>
      <c r="J388" s="23"/>
      <c r="K388" s="79"/>
      <c r="L388" s="205"/>
      <c r="M388" s="205"/>
      <c r="N388" s="42"/>
    </row>
    <row r="389" spans="1:14" ht="12.75">
      <c r="A389" s="23"/>
      <c r="B389" s="23"/>
      <c r="C389" s="23"/>
      <c r="D389" s="23"/>
      <c r="E389" s="23"/>
      <c r="F389" s="78"/>
      <c r="G389" s="23"/>
      <c r="H389" s="79"/>
      <c r="I389" s="23"/>
      <c r="J389" s="23"/>
      <c r="K389" s="79"/>
      <c r="L389" s="205"/>
      <c r="M389" s="205"/>
      <c r="N389" s="42"/>
    </row>
    <row r="390" spans="1:14" ht="12.75">
      <c r="A390" s="23"/>
      <c r="B390" s="23"/>
      <c r="C390" s="23"/>
      <c r="D390" s="23"/>
      <c r="E390" s="23"/>
      <c r="F390" s="78"/>
      <c r="G390" s="23"/>
      <c r="H390" s="79"/>
      <c r="I390" s="23"/>
      <c r="J390" s="23"/>
      <c r="K390" s="79"/>
      <c r="L390" s="205"/>
      <c r="M390" s="205"/>
      <c r="N390" s="42"/>
    </row>
    <row r="391" spans="1:14" ht="12.75">
      <c r="A391" s="23"/>
      <c r="B391" s="23"/>
      <c r="C391" s="23"/>
      <c r="D391" s="23"/>
      <c r="E391" s="23"/>
      <c r="F391" s="78"/>
      <c r="G391" s="23"/>
      <c r="H391" s="79"/>
      <c r="I391" s="23"/>
      <c r="J391" s="23"/>
      <c r="K391" s="79"/>
      <c r="L391" s="205"/>
      <c r="M391" s="205"/>
      <c r="N391" s="42"/>
    </row>
    <row r="392" spans="1:14" ht="12.75">
      <c r="A392" s="23"/>
      <c r="B392" s="23"/>
      <c r="C392" s="23"/>
      <c r="D392" s="23"/>
      <c r="E392" s="23"/>
      <c r="F392" s="78"/>
      <c r="G392" s="23"/>
      <c r="H392" s="79"/>
      <c r="I392" s="23"/>
      <c r="J392" s="23"/>
      <c r="K392" s="79"/>
      <c r="L392" s="205"/>
      <c r="M392" s="205"/>
      <c r="N392" s="42"/>
    </row>
    <row r="393" spans="1:14" ht="12.75">
      <c r="A393" s="23"/>
      <c r="B393" s="23"/>
      <c r="C393" s="23"/>
      <c r="D393" s="23"/>
      <c r="E393" s="23"/>
      <c r="F393" s="78"/>
      <c r="G393" s="23"/>
      <c r="H393" s="79"/>
      <c r="I393" s="23"/>
      <c r="J393" s="23"/>
      <c r="K393" s="79"/>
      <c r="L393" s="205"/>
      <c r="M393" s="205"/>
      <c r="N393" s="42"/>
    </row>
    <row r="394" spans="1:14" ht="12.75">
      <c r="A394" s="23"/>
      <c r="B394" s="23"/>
      <c r="C394" s="23"/>
      <c r="D394" s="23"/>
      <c r="E394" s="23"/>
      <c r="F394" s="78"/>
      <c r="G394" s="23"/>
      <c r="H394" s="79"/>
      <c r="I394" s="23"/>
      <c r="J394" s="23"/>
      <c r="K394" s="79"/>
      <c r="L394" s="205"/>
      <c r="M394" s="205"/>
      <c r="N394" s="42"/>
    </row>
    <row r="395" spans="1:14" ht="12.75">
      <c r="A395" s="23"/>
      <c r="B395" s="23"/>
      <c r="C395" s="23"/>
      <c r="D395" s="23"/>
      <c r="E395" s="23"/>
      <c r="F395" s="78"/>
      <c r="G395" s="23"/>
      <c r="H395" s="79"/>
      <c r="I395" s="23"/>
      <c r="J395" s="23"/>
      <c r="K395" s="79"/>
      <c r="L395" s="205"/>
      <c r="M395" s="205"/>
      <c r="N395" s="42"/>
    </row>
    <row r="396" spans="1:14" ht="12.75">
      <c r="A396" s="23"/>
      <c r="B396" s="23"/>
      <c r="C396" s="23"/>
      <c r="D396" s="23"/>
      <c r="E396" s="23"/>
      <c r="F396" s="80"/>
      <c r="G396" s="79"/>
      <c r="H396" s="79"/>
      <c r="I396" s="81"/>
      <c r="J396" s="79"/>
      <c r="K396" s="79"/>
      <c r="L396" s="205"/>
      <c r="M396" s="205"/>
      <c r="N396" s="42"/>
    </row>
    <row r="397" spans="1:14" ht="12.75">
      <c r="A397" s="23"/>
      <c r="B397" s="23"/>
      <c r="C397" s="23"/>
      <c r="D397" s="23"/>
      <c r="E397" s="23"/>
      <c r="F397" s="81"/>
      <c r="G397" s="79"/>
      <c r="H397" s="79"/>
      <c r="I397" s="81"/>
      <c r="J397" s="79"/>
      <c r="K397" s="79"/>
      <c r="L397" s="205"/>
      <c r="M397" s="205"/>
      <c r="N397" s="42"/>
    </row>
    <row r="398" spans="1:14" ht="12.75">
      <c r="A398" s="70" t="s">
        <v>585</v>
      </c>
      <c r="B398" s="70"/>
      <c r="C398" s="70"/>
      <c r="D398" s="70"/>
      <c r="E398" s="70"/>
      <c r="F398" s="82">
        <v>0</v>
      </c>
      <c r="G398" s="70"/>
      <c r="H398" s="83">
        <f>SUM(H361:H397)</f>
        <v>0</v>
      </c>
      <c r="I398" s="82">
        <v>0</v>
      </c>
      <c r="J398" s="70"/>
      <c r="K398" s="83">
        <f>SUM(K361:K397)</f>
        <v>0</v>
      </c>
      <c r="N398" s="42"/>
    </row>
    <row r="399" spans="1:14" ht="12.75">
      <c r="A399" s="36"/>
      <c r="B399" s="36"/>
      <c r="C399" s="36"/>
      <c r="D399" s="36"/>
      <c r="E399" s="36"/>
      <c r="F399" s="84"/>
      <c r="G399" s="85"/>
      <c r="H399" s="85"/>
      <c r="I399" s="84"/>
      <c r="J399" s="85"/>
      <c r="K399" s="85"/>
      <c r="L399" s="236"/>
      <c r="M399" s="236"/>
      <c r="N399" s="42"/>
    </row>
    <row r="400" spans="1:14" ht="12.75">
      <c r="A400" s="11" t="e">
        <f>CONCATENATE("Число порядкових номерів на сторінці: ",ЧислоПрописом(COUNTA(A361:A397))," (з ",A361," по ",A397,")")</f>
        <v>#NAME?</v>
      </c>
      <c r="B400" s="36"/>
      <c r="C400" s="36"/>
      <c r="D400" s="34" t="e">
        <f>CONCATENATE("Загальна кількість у натуральних вимірах фактично на сторінці: ",ЧислоПрописом(F398))</f>
        <v>#NAME?</v>
      </c>
      <c r="E400" s="36"/>
      <c r="F400" s="84"/>
      <c r="G400" s="85"/>
      <c r="H400" s="85"/>
      <c r="I400" s="84"/>
      <c r="J400" s="85"/>
      <c r="K400" s="85"/>
      <c r="L400" s="236"/>
      <c r="M400" s="236"/>
      <c r="N400" s="42"/>
    </row>
    <row r="401" spans="4:14" ht="12.75">
      <c r="D401" s="34" t="e">
        <f>CONCATENATE("Загальна кількість у натуральних вимірах за даними бухобліку на сторінці: ",ЧислоПрописом(I398))</f>
        <v>#NAME?</v>
      </c>
      <c r="F401" s="42"/>
      <c r="G401" s="42"/>
      <c r="N401" s="42"/>
    </row>
    <row r="402" ht="12.75">
      <c r="N402" s="42"/>
    </row>
    <row r="403" spans="1:14" ht="15.75" customHeight="1">
      <c r="A403" s="205" t="s">
        <v>573</v>
      </c>
      <c r="B403" s="205" t="s">
        <v>574</v>
      </c>
      <c r="C403" s="205" t="s">
        <v>575</v>
      </c>
      <c r="D403" s="205"/>
      <c r="E403" s="205" t="s">
        <v>576</v>
      </c>
      <c r="F403" s="234" t="s">
        <v>232</v>
      </c>
      <c r="G403" s="234"/>
      <c r="H403" s="234"/>
      <c r="I403" s="234" t="s">
        <v>577</v>
      </c>
      <c r="J403" s="234"/>
      <c r="K403" s="234"/>
      <c r="L403" s="234" t="s">
        <v>578</v>
      </c>
      <c r="M403" s="234"/>
      <c r="N403" s="42"/>
    </row>
    <row r="404" spans="1:14" ht="47.25">
      <c r="A404" s="205"/>
      <c r="B404" s="205"/>
      <c r="C404" s="23" t="s">
        <v>579</v>
      </c>
      <c r="D404" s="23" t="s">
        <v>580</v>
      </c>
      <c r="E404" s="205"/>
      <c r="F404" s="75" t="s">
        <v>581</v>
      </c>
      <c r="G404" s="75" t="s">
        <v>582</v>
      </c>
      <c r="H404" s="75" t="s">
        <v>583</v>
      </c>
      <c r="I404" s="75" t="s">
        <v>581</v>
      </c>
      <c r="J404" s="75" t="s">
        <v>584</v>
      </c>
      <c r="K404" s="75" t="s">
        <v>583</v>
      </c>
      <c r="L404" s="234"/>
      <c r="M404" s="234"/>
      <c r="N404" s="42"/>
    </row>
    <row r="405" spans="1:14" ht="12.75">
      <c r="A405" s="76">
        <v>1</v>
      </c>
      <c r="B405" s="76">
        <v>2</v>
      </c>
      <c r="C405" s="76">
        <v>3</v>
      </c>
      <c r="D405" s="76">
        <v>4</v>
      </c>
      <c r="E405" s="76">
        <v>5</v>
      </c>
      <c r="F405" s="77">
        <v>6</v>
      </c>
      <c r="G405" s="76">
        <v>7</v>
      </c>
      <c r="H405" s="76">
        <v>8</v>
      </c>
      <c r="I405" s="76">
        <v>9</v>
      </c>
      <c r="J405" s="76">
        <v>10</v>
      </c>
      <c r="K405" s="76">
        <v>11</v>
      </c>
      <c r="L405" s="235">
        <v>12</v>
      </c>
      <c r="M405" s="235"/>
      <c r="N405" s="42"/>
    </row>
    <row r="406" spans="1:14" ht="12.75">
      <c r="A406" s="23"/>
      <c r="B406" s="23"/>
      <c r="C406" s="23"/>
      <c r="D406" s="23"/>
      <c r="E406" s="23"/>
      <c r="F406" s="86"/>
      <c r="G406" s="79"/>
      <c r="H406" s="29"/>
      <c r="I406" s="87"/>
      <c r="J406" s="79"/>
      <c r="K406" s="29"/>
      <c r="L406" s="205"/>
      <c r="M406" s="205"/>
      <c r="N406" s="42"/>
    </row>
    <row r="407" spans="1:14" ht="12.75">
      <c r="A407" s="23"/>
      <c r="B407" s="23"/>
      <c r="C407" s="23"/>
      <c r="D407" s="23"/>
      <c r="E407" s="23"/>
      <c r="F407" s="86"/>
      <c r="G407" s="88"/>
      <c r="H407" s="89"/>
      <c r="I407" s="90"/>
      <c r="J407" s="88"/>
      <c r="K407" s="89"/>
      <c r="L407" s="205"/>
      <c r="M407" s="205"/>
      <c r="N407" s="42"/>
    </row>
    <row r="408" spans="1:14" ht="12.75">
      <c r="A408" s="23"/>
      <c r="B408" s="23"/>
      <c r="C408" s="23"/>
      <c r="D408" s="23"/>
      <c r="E408" s="23"/>
      <c r="F408" s="86"/>
      <c r="G408" s="79"/>
      <c r="H408" s="29"/>
      <c r="I408" s="87"/>
      <c r="J408" s="79"/>
      <c r="K408" s="29"/>
      <c r="L408" s="205"/>
      <c r="M408" s="205"/>
      <c r="N408" s="42"/>
    </row>
    <row r="409" spans="1:14" ht="12.75">
      <c r="A409" s="23">
        <v>0</v>
      </c>
      <c r="B409" s="23"/>
      <c r="C409" s="23"/>
      <c r="D409" s="23"/>
      <c r="E409" s="23"/>
      <c r="F409" s="86"/>
      <c r="G409" s="79"/>
      <c r="H409" s="29"/>
      <c r="I409" s="87"/>
      <c r="J409" s="79"/>
      <c r="K409" s="29"/>
      <c r="L409" s="205"/>
      <c r="M409" s="205"/>
      <c r="N409" s="42"/>
    </row>
    <row r="410" spans="1:14" ht="12.75" customHeight="1">
      <c r="A410" s="237" t="s">
        <v>247</v>
      </c>
      <c r="B410" s="237"/>
      <c r="C410" s="23"/>
      <c r="D410" s="23"/>
      <c r="E410" s="23"/>
      <c r="F410" s="86">
        <f>SUM(F406:F409)</f>
        <v>0</v>
      </c>
      <c r="G410" s="79"/>
      <c r="H410" s="29">
        <f>SUM(H406:H409)</f>
        <v>0</v>
      </c>
      <c r="I410" s="86">
        <f>SUM(I406:I409)</f>
        <v>0</v>
      </c>
      <c r="J410" s="79"/>
      <c r="K410" s="29">
        <f>SUM(K406:K409)</f>
        <v>0</v>
      </c>
      <c r="L410" s="93"/>
      <c r="M410" s="78"/>
      <c r="N410" s="42"/>
    </row>
    <row r="411" spans="1:14" ht="15.75" customHeight="1">
      <c r="A411" s="238" t="s">
        <v>586</v>
      </c>
      <c r="B411" s="238"/>
      <c r="C411" s="94" t="s">
        <v>587</v>
      </c>
      <c r="D411" s="94" t="s">
        <v>587</v>
      </c>
      <c r="E411" s="94" t="s">
        <v>587</v>
      </c>
      <c r="F411" s="95">
        <v>0</v>
      </c>
      <c r="G411" s="96"/>
      <c r="H411" s="97">
        <f>H410+H398+H351+H304+H257+H210+H163+H117+H72</f>
        <v>0</v>
      </c>
      <c r="I411" s="95">
        <v>0</v>
      </c>
      <c r="J411" s="96"/>
      <c r="K411" s="97">
        <f>K410+K398+K351+K304+K257+K210+K163+K117+K72</f>
        <v>0</v>
      </c>
      <c r="L411" s="239"/>
      <c r="M411" s="239"/>
      <c r="N411" s="42"/>
    </row>
    <row r="412" spans="1:14" ht="15.75">
      <c r="A412" s="69"/>
      <c r="B412" s="69"/>
      <c r="C412" s="98"/>
      <c r="D412" s="33"/>
      <c r="E412" s="98"/>
      <c r="F412" s="99"/>
      <c r="G412" s="100"/>
      <c r="H412" s="100"/>
      <c r="I412" s="99"/>
      <c r="J412" s="100"/>
      <c r="K412" s="100"/>
      <c r="L412" s="101"/>
      <c r="M412" s="101"/>
      <c r="N412" s="42"/>
    </row>
    <row r="413" spans="1:14" ht="15.75">
      <c r="A413" s="11" t="e">
        <f>CONCATENATE("Число порядкових номерів на сторінці: ",ЧислоПрописом(COUNTA(A406:A409))," (з ",A373," по ",A409,")")</f>
        <v>#NAME?</v>
      </c>
      <c r="B413" s="36"/>
      <c r="C413" s="36"/>
      <c r="D413" s="34" t="e">
        <f>CONCATENATE("Загальна кількість у натуральних вимірах фактично на сторінці: ",ЧислоПрописом(F411))</f>
        <v>#NAME?</v>
      </c>
      <c r="E413" s="98"/>
      <c r="F413" s="99"/>
      <c r="G413" s="100"/>
      <c r="H413" s="100"/>
      <c r="I413" s="99"/>
      <c r="J413" s="100"/>
      <c r="K413" s="100"/>
      <c r="L413" s="101"/>
      <c r="M413" s="101"/>
      <c r="N413" s="42"/>
    </row>
    <row r="414" spans="4:14" ht="15.75">
      <c r="D414" s="34" t="e">
        <f>CONCATENATE("Загальна кількість у натуральних вимірах за даними бухобліку на сторінці: ",ЧислоПрописом(I411))</f>
        <v>#NAME?</v>
      </c>
      <c r="E414" s="98"/>
      <c r="F414" s="99"/>
      <c r="G414" s="100"/>
      <c r="H414" s="100"/>
      <c r="I414" s="99"/>
      <c r="J414" s="100"/>
      <c r="K414" s="100"/>
      <c r="L414" s="101"/>
      <c r="M414" s="101"/>
      <c r="N414" s="42"/>
    </row>
    <row r="415" spans="1:14" ht="8.25" customHeight="1" hidden="1">
      <c r="A415" s="69"/>
      <c r="B415" s="69"/>
      <c r="C415" s="98"/>
      <c r="D415" s="33"/>
      <c r="E415" s="98"/>
      <c r="F415" s="99"/>
      <c r="G415" s="100"/>
      <c r="H415" s="100"/>
      <c r="I415" s="99"/>
      <c r="J415" s="100"/>
      <c r="K415" s="100"/>
      <c r="L415" s="101"/>
      <c r="M415" s="101"/>
      <c r="N415" s="42"/>
    </row>
    <row r="416" spans="1:16" ht="2.25" customHeight="1">
      <c r="A416" s="102"/>
      <c r="B416" s="102"/>
      <c r="C416" s="102"/>
      <c r="D416" s="102"/>
      <c r="E416" s="102"/>
      <c r="F416" s="240"/>
      <c r="G416" s="240"/>
      <c r="H416" s="103"/>
      <c r="I416" s="103"/>
      <c r="J416" s="103"/>
      <c r="K416" s="103"/>
      <c r="L416" s="102"/>
      <c r="M416" s="102"/>
      <c r="N416" s="103"/>
      <c r="O416" s="104"/>
      <c r="P416" s="104"/>
    </row>
    <row r="417" spans="1:3" ht="15.75">
      <c r="A417" s="43" t="s">
        <v>501</v>
      </c>
      <c r="C417" s="67" t="e">
        <f>CONCATENATE("а) кількість порядкових номерів - ",ЧислоПрописом(A409))</f>
        <v>#NAME?</v>
      </c>
    </row>
    <row r="418" spans="3:4" ht="15.75">
      <c r="C418" s="67"/>
      <c r="D418" s="21" t="s">
        <v>503</v>
      </c>
    </row>
    <row r="419" spans="1:3" ht="15.75">
      <c r="A419" s="44" t="s">
        <v>502</v>
      </c>
      <c r="C419" s="43" t="e">
        <f>CONCATENATE("б) загальна кількість одиниць,  фактично - ",ЧислоПрописом(F411))</f>
        <v>#NAME?</v>
      </c>
    </row>
    <row r="420" spans="3:6" ht="15.75">
      <c r="C420" s="67"/>
      <c r="D420" s="21" t="s">
        <v>503</v>
      </c>
      <c r="F420" s="21"/>
    </row>
    <row r="421" spans="1:3" ht="15.75">
      <c r="A421" s="44" t="s">
        <v>504</v>
      </c>
      <c r="C421" s="43" t="e">
        <f>CONCATENATE("в) вартість фактична - ",СумаПрописом(H411))</f>
        <v>#NAME?</v>
      </c>
    </row>
    <row r="422" spans="3:5" ht="15.75">
      <c r="C422" s="67"/>
      <c r="D422" s="21" t="s">
        <v>503</v>
      </c>
      <c r="E422" s="21"/>
    </row>
    <row r="423" ht="15.75">
      <c r="C423" s="43" t="e">
        <f>CONCATENATE("г) загальна кількість одиниць,  за даними бухгалтерського обліку - ",ЧислоПрописом(I411))</f>
        <v>#NAME?</v>
      </c>
    </row>
    <row r="424" spans="1:4" ht="15.75">
      <c r="A424" s="44" t="s">
        <v>502</v>
      </c>
      <c r="C424" s="67"/>
      <c r="D424" s="21" t="s">
        <v>503</v>
      </c>
    </row>
    <row r="425" spans="1:3" ht="15.75">
      <c r="A425" s="44" t="s">
        <v>505</v>
      </c>
      <c r="C425" s="43" t="e">
        <f>CONCATENATE("ґ) вартість за даними бухгалтерського обліку - ",СумаПрописом(K411))</f>
        <v>#NAME?</v>
      </c>
    </row>
    <row r="426" spans="1:4" ht="12.75">
      <c r="A426" s="59" t="s">
        <v>506</v>
      </c>
      <c r="D426" s="21" t="s">
        <v>503</v>
      </c>
    </row>
    <row r="427" spans="1:13" ht="15.75">
      <c r="A427" s="49" t="s">
        <v>507</v>
      </c>
      <c r="B427" s="50"/>
      <c r="C427" s="219" t="str">
        <f>Заполнить!$B$12</f>
        <v>Директор НВК</v>
      </c>
      <c r="D427" s="219"/>
      <c r="E427" s="219"/>
      <c r="F427" s="219"/>
      <c r="G427" s="219"/>
      <c r="H427" s="52"/>
      <c r="I427" s="53"/>
      <c r="J427" s="52"/>
      <c r="K427" s="220" t="str">
        <f>Заполнить!$H$12</f>
        <v>М.О.Дудка</v>
      </c>
      <c r="L427" s="220"/>
      <c r="M427" s="220"/>
    </row>
    <row r="428" spans="1:13" ht="12.75">
      <c r="A428" s="50"/>
      <c r="B428" s="50"/>
      <c r="C428" s="221" t="s">
        <v>525</v>
      </c>
      <c r="D428" s="221"/>
      <c r="E428" s="221"/>
      <c r="F428" s="221"/>
      <c r="G428" s="221"/>
      <c r="H428" s="56"/>
      <c r="I428" s="55" t="s">
        <v>223</v>
      </c>
      <c r="J428" s="56"/>
      <c r="K428" s="221" t="s">
        <v>526</v>
      </c>
      <c r="L428" s="221"/>
      <c r="M428" s="221"/>
    </row>
    <row r="429" spans="1:13" ht="15.75">
      <c r="A429" s="49" t="s">
        <v>508</v>
      </c>
      <c r="B429" s="50"/>
      <c r="C429" s="219" t="str">
        <f>Заполнить!$B$13</f>
        <v>Головний бухгалтер</v>
      </c>
      <c r="D429" s="219"/>
      <c r="E429" s="219"/>
      <c r="F429" s="219"/>
      <c r="G429" s="219"/>
      <c r="H429" s="52"/>
      <c r="I429" s="53"/>
      <c r="J429" s="52"/>
      <c r="K429" s="220" t="str">
        <f>Заполнить!$H$13</f>
        <v>В.П.Славич</v>
      </c>
      <c r="L429" s="220"/>
      <c r="M429" s="220"/>
    </row>
    <row r="430" spans="1:13" ht="12.75">
      <c r="A430" s="50"/>
      <c r="B430" s="50"/>
      <c r="C430" s="221" t="s">
        <v>525</v>
      </c>
      <c r="D430" s="221"/>
      <c r="E430" s="221"/>
      <c r="F430" s="221"/>
      <c r="G430" s="221"/>
      <c r="H430" s="56"/>
      <c r="I430" s="55" t="s">
        <v>223</v>
      </c>
      <c r="J430" s="56"/>
      <c r="K430" s="221" t="s">
        <v>526</v>
      </c>
      <c r="L430" s="221"/>
      <c r="M430" s="221"/>
    </row>
    <row r="431" spans="1:13" ht="15.75">
      <c r="A431" s="50"/>
      <c r="B431" s="50"/>
      <c r="C431" s="219" t="str">
        <f>Заполнить!$B$14</f>
        <v>ЗДНВР</v>
      </c>
      <c r="D431" s="219"/>
      <c r="E431" s="219"/>
      <c r="F431" s="219"/>
      <c r="G431" s="219"/>
      <c r="H431" s="52"/>
      <c r="I431" s="53"/>
      <c r="J431" s="52"/>
      <c r="K431" s="220" t="str">
        <f>Заполнить!$H$14</f>
        <v>Т.С.Солдатенко</v>
      </c>
      <c r="L431" s="220"/>
      <c r="M431" s="220"/>
    </row>
    <row r="432" spans="1:13" ht="12.75">
      <c r="A432" s="50"/>
      <c r="B432" s="50"/>
      <c r="C432" s="221" t="s">
        <v>525</v>
      </c>
      <c r="D432" s="221"/>
      <c r="E432" s="221"/>
      <c r="F432" s="221"/>
      <c r="G432" s="221"/>
      <c r="H432" s="56"/>
      <c r="I432" s="55" t="s">
        <v>223</v>
      </c>
      <c r="J432" s="56"/>
      <c r="K432" s="221" t="s">
        <v>526</v>
      </c>
      <c r="L432" s="221"/>
      <c r="M432" s="221"/>
    </row>
    <row r="433" spans="1:13" ht="15.75">
      <c r="A433" s="50"/>
      <c r="B433" s="50"/>
      <c r="C433" s="219" t="str">
        <f>Заполнить!$B$15</f>
        <v>Профсоюз</v>
      </c>
      <c r="D433" s="219"/>
      <c r="E433" s="219"/>
      <c r="F433" s="219"/>
      <c r="G433" s="219"/>
      <c r="H433" s="52"/>
      <c r="I433" s="53"/>
      <c r="J433" s="52"/>
      <c r="K433" s="220" t="str">
        <f>Заполнить!$H$15</f>
        <v>М.А.Колесник</v>
      </c>
      <c r="L433" s="220"/>
      <c r="M433" s="220"/>
    </row>
    <row r="434" spans="1:13" ht="12.75">
      <c r="A434" s="50"/>
      <c r="B434" s="50"/>
      <c r="C434" s="221" t="s">
        <v>525</v>
      </c>
      <c r="D434" s="221"/>
      <c r="E434" s="221"/>
      <c r="F434" s="221"/>
      <c r="G434" s="221"/>
      <c r="H434" s="56"/>
      <c r="I434" s="55" t="s">
        <v>223</v>
      </c>
      <c r="J434" s="56"/>
      <c r="K434" s="221" t="s">
        <v>526</v>
      </c>
      <c r="L434" s="221"/>
      <c r="M434" s="221"/>
    </row>
    <row r="435" spans="1:13" ht="15.75">
      <c r="A435" s="50"/>
      <c r="B435" s="50"/>
      <c r="C435" s="219" t="str">
        <f>Заполнить!$B$16</f>
        <v>Завгосп</v>
      </c>
      <c r="D435" s="219"/>
      <c r="E435" s="219"/>
      <c r="F435" s="219"/>
      <c r="G435" s="219"/>
      <c r="H435" s="52"/>
      <c r="I435" s="53"/>
      <c r="J435" s="52"/>
      <c r="K435" s="220" t="str">
        <f>Заполнить!$H$16</f>
        <v>О.О.Солдатенко</v>
      </c>
      <c r="L435" s="220"/>
      <c r="M435" s="220"/>
    </row>
    <row r="436" spans="1:13" ht="12.75">
      <c r="A436" s="50"/>
      <c r="B436" s="50"/>
      <c r="C436" s="221" t="s">
        <v>525</v>
      </c>
      <c r="D436" s="221"/>
      <c r="E436" s="221"/>
      <c r="F436" s="221"/>
      <c r="G436" s="221"/>
      <c r="H436" s="56"/>
      <c r="I436" s="55" t="s">
        <v>223</v>
      </c>
      <c r="J436" s="56"/>
      <c r="K436" s="221" t="s">
        <v>526</v>
      </c>
      <c r="L436" s="221"/>
      <c r="M436" s="221"/>
    </row>
    <row r="437" spans="1:13" ht="15.75" hidden="1">
      <c r="A437" s="50"/>
      <c r="B437" s="50"/>
      <c r="C437" s="219">
        <f>Заполнить!$B$17</f>
        <v>0</v>
      </c>
      <c r="D437" s="219"/>
      <c r="E437" s="219"/>
      <c r="F437" s="219"/>
      <c r="G437" s="219"/>
      <c r="H437" s="52"/>
      <c r="I437" s="53"/>
      <c r="J437" s="52"/>
      <c r="K437" s="220">
        <f>Заполнить!$H$17</f>
        <v>0</v>
      </c>
      <c r="L437" s="220"/>
      <c r="M437" s="220"/>
    </row>
    <row r="438" spans="1:13" ht="12.75" hidden="1">
      <c r="A438" s="50"/>
      <c r="B438" s="50"/>
      <c r="C438" s="221" t="s">
        <v>525</v>
      </c>
      <c r="D438" s="221"/>
      <c r="E438" s="221"/>
      <c r="F438" s="221"/>
      <c r="G438" s="221"/>
      <c r="H438" s="56"/>
      <c r="I438" s="55" t="s">
        <v>223</v>
      </c>
      <c r="J438" s="56"/>
      <c r="K438" s="221" t="s">
        <v>526</v>
      </c>
      <c r="L438" s="221"/>
      <c r="M438" s="221"/>
    </row>
    <row r="439" spans="1:13" ht="15.75" hidden="1">
      <c r="A439" s="50"/>
      <c r="B439" s="50"/>
      <c r="C439" s="219">
        <f>Заполнить!$B$18</f>
        <v>0</v>
      </c>
      <c r="D439" s="219"/>
      <c r="E439" s="219"/>
      <c r="F439" s="219"/>
      <c r="G439" s="219"/>
      <c r="H439" s="52"/>
      <c r="I439" s="53"/>
      <c r="J439" s="52"/>
      <c r="K439" s="220">
        <f>Заполнить!$H$18</f>
        <v>0</v>
      </c>
      <c r="L439" s="220"/>
      <c r="M439" s="220"/>
    </row>
    <row r="440" spans="1:13" ht="12.75" hidden="1">
      <c r="A440" s="50"/>
      <c r="B440" s="50"/>
      <c r="C440" s="221" t="s">
        <v>525</v>
      </c>
      <c r="D440" s="221"/>
      <c r="E440" s="221"/>
      <c r="F440" s="221"/>
      <c r="G440" s="221"/>
      <c r="H440" s="56"/>
      <c r="I440" s="55" t="s">
        <v>223</v>
      </c>
      <c r="J440" s="56"/>
      <c r="K440" s="221" t="s">
        <v>526</v>
      </c>
      <c r="L440" s="221"/>
      <c r="M440" s="221"/>
    </row>
    <row r="441" spans="1:13" ht="15.75" hidden="1">
      <c r="A441" s="50"/>
      <c r="B441" s="50"/>
      <c r="C441" s="219">
        <f>Заполнить!$B$19</f>
        <v>0</v>
      </c>
      <c r="D441" s="219"/>
      <c r="E441" s="219"/>
      <c r="F441" s="219"/>
      <c r="G441" s="219"/>
      <c r="H441" s="52"/>
      <c r="I441" s="53"/>
      <c r="J441" s="52"/>
      <c r="K441" s="220">
        <f>Заполнить!$H$19</f>
        <v>0</v>
      </c>
      <c r="L441" s="220"/>
      <c r="M441" s="220"/>
    </row>
    <row r="442" spans="1:13" ht="12.75" hidden="1">
      <c r="A442" s="50"/>
      <c r="B442" s="50"/>
      <c r="C442" s="221" t="s">
        <v>525</v>
      </c>
      <c r="D442" s="221"/>
      <c r="E442" s="221"/>
      <c r="F442" s="221"/>
      <c r="G442" s="221"/>
      <c r="H442" s="56"/>
      <c r="I442" s="55" t="s">
        <v>223</v>
      </c>
      <c r="J442" s="56"/>
      <c r="K442" s="221" t="s">
        <v>526</v>
      </c>
      <c r="L442" s="221"/>
      <c r="M442" s="221"/>
    </row>
    <row r="443" spans="1:13" ht="15.75" hidden="1">
      <c r="A443" s="50"/>
      <c r="B443" s="50"/>
      <c r="C443" s="219">
        <f>Заполнить!$B$20</f>
        <v>0</v>
      </c>
      <c r="D443" s="219"/>
      <c r="E443" s="219"/>
      <c r="F443" s="219"/>
      <c r="G443" s="219"/>
      <c r="H443" s="52"/>
      <c r="I443" s="53"/>
      <c r="J443" s="52"/>
      <c r="K443" s="220">
        <f>Заполнить!$H$20</f>
        <v>0</v>
      </c>
      <c r="L443" s="220"/>
      <c r="M443" s="220"/>
    </row>
    <row r="444" spans="1:13" ht="12.75" hidden="1">
      <c r="A444" s="50"/>
      <c r="B444" s="50"/>
      <c r="C444" s="221" t="s">
        <v>525</v>
      </c>
      <c r="D444" s="221"/>
      <c r="E444" s="221"/>
      <c r="F444" s="221"/>
      <c r="G444" s="221"/>
      <c r="H444" s="56"/>
      <c r="I444" s="55" t="s">
        <v>223</v>
      </c>
      <c r="J444" s="56"/>
      <c r="K444" s="221" t="s">
        <v>526</v>
      </c>
      <c r="L444" s="221"/>
      <c r="M444" s="221"/>
    </row>
    <row r="445" spans="1:13" ht="15.75" hidden="1">
      <c r="A445" s="50"/>
      <c r="B445" s="50"/>
      <c r="C445" s="219">
        <f>Заполнить!$B$21</f>
        <v>0</v>
      </c>
      <c r="D445" s="219"/>
      <c r="E445" s="219"/>
      <c r="F445" s="219"/>
      <c r="G445" s="219"/>
      <c r="H445" s="52"/>
      <c r="I445" s="53"/>
      <c r="J445" s="52"/>
      <c r="K445" s="220">
        <f>Заполнить!$H$21</f>
        <v>0</v>
      </c>
      <c r="L445" s="220"/>
      <c r="M445" s="220"/>
    </row>
    <row r="446" spans="1:13" ht="12.75" hidden="1">
      <c r="A446" s="50"/>
      <c r="B446" s="50"/>
      <c r="C446" s="221" t="s">
        <v>525</v>
      </c>
      <c r="D446" s="221"/>
      <c r="E446" s="221"/>
      <c r="F446" s="221"/>
      <c r="G446" s="221"/>
      <c r="H446" s="56"/>
      <c r="I446" s="55" t="s">
        <v>223</v>
      </c>
      <c r="J446" s="56"/>
      <c r="K446" s="221" t="s">
        <v>526</v>
      </c>
      <c r="L446" s="221"/>
      <c r="M446" s="221"/>
    </row>
    <row r="447" spans="1:13" ht="15.75" hidden="1">
      <c r="A447" s="50"/>
      <c r="B447" s="50"/>
      <c r="C447" s="219">
        <f>Заполнить!$B$22</f>
        <v>0</v>
      </c>
      <c r="D447" s="219"/>
      <c r="E447" s="219"/>
      <c r="F447" s="219"/>
      <c r="G447" s="219"/>
      <c r="H447" s="52"/>
      <c r="I447" s="53"/>
      <c r="J447" s="52"/>
      <c r="K447" s="220">
        <f>Заполнить!$H$22</f>
        <v>0</v>
      </c>
      <c r="L447" s="220"/>
      <c r="M447" s="220"/>
    </row>
    <row r="448" spans="1:13" ht="12.75" hidden="1">
      <c r="A448" s="50"/>
      <c r="B448" s="50"/>
      <c r="C448" s="221" t="s">
        <v>525</v>
      </c>
      <c r="D448" s="221"/>
      <c r="E448" s="221"/>
      <c r="F448" s="221"/>
      <c r="G448" s="221"/>
      <c r="H448" s="56"/>
      <c r="I448" s="55" t="s">
        <v>223</v>
      </c>
      <c r="J448" s="56"/>
      <c r="K448" s="221" t="s">
        <v>526</v>
      </c>
      <c r="L448" s="221"/>
      <c r="M448" s="221"/>
    </row>
    <row r="449" spans="1:13" ht="15.75" hidden="1">
      <c r="A449" s="50"/>
      <c r="B449" s="50"/>
      <c r="C449" s="219">
        <f>Заполнить!$B$23</f>
        <v>0</v>
      </c>
      <c r="D449" s="219"/>
      <c r="E449" s="219"/>
      <c r="F449" s="219"/>
      <c r="G449" s="219"/>
      <c r="H449" s="52"/>
      <c r="I449" s="53"/>
      <c r="J449" s="52"/>
      <c r="K449" s="220">
        <f>Заполнить!$H$23</f>
        <v>0</v>
      </c>
      <c r="L449" s="220"/>
      <c r="M449" s="220"/>
    </row>
    <row r="450" spans="1:13" ht="12.75" hidden="1">
      <c r="A450" s="50"/>
      <c r="B450" s="50"/>
      <c r="C450" s="221" t="s">
        <v>525</v>
      </c>
      <c r="D450" s="221"/>
      <c r="E450" s="221"/>
      <c r="F450" s="221"/>
      <c r="G450" s="221"/>
      <c r="H450" s="56"/>
      <c r="I450" s="55" t="s">
        <v>223</v>
      </c>
      <c r="J450" s="56"/>
      <c r="K450" s="221" t="s">
        <v>526</v>
      </c>
      <c r="L450" s="221"/>
      <c r="M450" s="221"/>
    </row>
    <row r="451" spans="1:13" ht="15.75" hidden="1">
      <c r="A451" s="50"/>
      <c r="B451" s="50"/>
      <c r="C451" s="219">
        <f>Заполнить!$B$24</f>
        <v>0</v>
      </c>
      <c r="D451" s="219"/>
      <c r="E451" s="219"/>
      <c r="F451" s="219"/>
      <c r="G451" s="219"/>
      <c r="H451" s="52"/>
      <c r="I451" s="53"/>
      <c r="J451" s="52"/>
      <c r="K451" s="220">
        <f>Заполнить!$H$24</f>
        <v>0</v>
      </c>
      <c r="L451" s="220"/>
      <c r="M451" s="220"/>
    </row>
    <row r="452" spans="1:13" ht="12.75" hidden="1">
      <c r="A452" s="50"/>
      <c r="B452" s="50"/>
      <c r="C452" s="221" t="s">
        <v>525</v>
      </c>
      <c r="D452" s="221"/>
      <c r="E452" s="221"/>
      <c r="F452" s="221"/>
      <c r="G452" s="221"/>
      <c r="H452" s="56"/>
      <c r="I452" s="55" t="s">
        <v>223</v>
      </c>
      <c r="J452" s="56"/>
      <c r="K452" s="221" t="s">
        <v>526</v>
      </c>
      <c r="L452" s="221"/>
      <c r="M452" s="221"/>
    </row>
    <row r="453" spans="1:13" ht="15.75" hidden="1">
      <c r="A453" s="50"/>
      <c r="B453" s="50"/>
      <c r="C453" s="219">
        <f>Заполнить!$B$25</f>
        <v>0</v>
      </c>
      <c r="D453" s="219"/>
      <c r="E453" s="219"/>
      <c r="F453" s="219"/>
      <c r="G453" s="219"/>
      <c r="H453" s="52"/>
      <c r="I453" s="53"/>
      <c r="J453" s="52"/>
      <c r="K453" s="220">
        <f>Заполнить!$H$25</f>
        <v>0</v>
      </c>
      <c r="L453" s="220"/>
      <c r="M453" s="220"/>
    </row>
    <row r="454" spans="1:13" ht="12.75" hidden="1">
      <c r="A454" s="50"/>
      <c r="B454" s="50"/>
      <c r="C454" s="221" t="s">
        <v>525</v>
      </c>
      <c r="D454" s="221"/>
      <c r="E454" s="221"/>
      <c r="F454" s="221"/>
      <c r="G454" s="221"/>
      <c r="H454" s="56"/>
      <c r="I454" s="55" t="s">
        <v>223</v>
      </c>
      <c r="J454" s="56"/>
      <c r="K454" s="221" t="s">
        <v>526</v>
      </c>
      <c r="L454" s="221"/>
      <c r="M454" s="221"/>
    </row>
    <row r="455" spans="1:13" ht="15.75" hidden="1">
      <c r="A455" s="50"/>
      <c r="B455" s="50"/>
      <c r="C455" s="219">
        <f>Заполнить!$B$26</f>
        <v>0</v>
      </c>
      <c r="D455" s="219"/>
      <c r="E455" s="219"/>
      <c r="F455" s="219"/>
      <c r="G455" s="219"/>
      <c r="H455" s="52"/>
      <c r="I455" s="53"/>
      <c r="J455" s="52"/>
      <c r="K455" s="220">
        <f>Заполнить!$H$26</f>
        <v>0</v>
      </c>
      <c r="L455" s="220"/>
      <c r="M455" s="220"/>
    </row>
    <row r="456" spans="1:13" ht="12.75" hidden="1">
      <c r="A456" s="47"/>
      <c r="B456" s="47"/>
      <c r="C456" s="221" t="s">
        <v>525</v>
      </c>
      <c r="D456" s="221"/>
      <c r="E456" s="221"/>
      <c r="F456" s="221"/>
      <c r="G456" s="221"/>
      <c r="H456" s="56"/>
      <c r="I456" s="55" t="s">
        <v>223</v>
      </c>
      <c r="J456" s="56"/>
      <c r="K456" s="221" t="s">
        <v>526</v>
      </c>
      <c r="L456" s="221"/>
      <c r="M456" s="221"/>
    </row>
    <row r="457" spans="1:13" ht="14.25" customHeight="1">
      <c r="A457" s="231" t="str">
        <f>CONCATENATE("Усі цінності, пронумеровані в цьому інвентаризаційному описі з №",A406," до №",A409,",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57" s="231"/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</row>
    <row r="458" spans="1:13" ht="17.25" customHeight="1">
      <c r="A458" s="231"/>
      <c r="B458" s="231"/>
      <c r="C458" s="231"/>
      <c r="D458" s="231"/>
      <c r="E458" s="231"/>
      <c r="F458" s="231"/>
      <c r="G458" s="231"/>
      <c r="H458" s="231"/>
      <c r="I458" s="231"/>
      <c r="J458" s="231"/>
      <c r="K458" s="231"/>
      <c r="L458" s="231"/>
      <c r="M458" s="231"/>
    </row>
    <row r="459" ht="15.75">
      <c r="A459" s="57" t="s">
        <v>222</v>
      </c>
    </row>
    <row r="460" spans="1:13" ht="12.75">
      <c r="A460" s="44" t="str">
        <f>Заполнить!B6</f>
        <v>«___»__грудня___20_20_ р.</v>
      </c>
      <c r="D460" s="224">
        <f>D23</f>
        <v>0</v>
      </c>
      <c r="E460" s="224"/>
      <c r="F460" s="224"/>
      <c r="H460" s="58"/>
      <c r="J460" s="224">
        <f>K23</f>
        <v>0</v>
      </c>
      <c r="K460" s="224"/>
      <c r="L460" s="224"/>
      <c r="M460" s="224"/>
    </row>
    <row r="461" spans="4:13" ht="12.75">
      <c r="D461" s="217" t="s">
        <v>525</v>
      </c>
      <c r="E461" s="217"/>
      <c r="F461" s="217"/>
      <c r="H461" s="60" t="s">
        <v>223</v>
      </c>
      <c r="J461" s="217" t="s">
        <v>526</v>
      </c>
      <c r="K461" s="217"/>
      <c r="L461" s="217"/>
      <c r="M461" s="217"/>
    </row>
    <row r="462" spans="1:13" ht="15.75">
      <c r="A462" s="43" t="s">
        <v>510</v>
      </c>
      <c r="D462" s="224"/>
      <c r="E462" s="224"/>
      <c r="F462" s="224"/>
      <c r="H462" s="58"/>
      <c r="J462" s="224"/>
      <c r="K462" s="224"/>
      <c r="L462" s="224"/>
      <c r="M462" s="224"/>
    </row>
    <row r="463" spans="1:13" ht="12.75">
      <c r="A463" s="59" t="s">
        <v>588</v>
      </c>
      <c r="D463" s="217" t="s">
        <v>525</v>
      </c>
      <c r="E463" s="217"/>
      <c r="F463" s="217"/>
      <c r="H463" s="60" t="s">
        <v>223</v>
      </c>
      <c r="J463" s="217" t="s">
        <v>526</v>
      </c>
      <c r="K463" s="217"/>
      <c r="L463" s="217"/>
      <c r="M463" s="217"/>
    </row>
    <row r="464" ht="15.75">
      <c r="A464" s="43" t="s">
        <v>511</v>
      </c>
    </row>
    <row r="465" spans="1:13" ht="12.75">
      <c r="A465" s="44" t="str">
        <f>Заполнить!B6</f>
        <v>«___»__грудня___20_20_ р.</v>
      </c>
      <c r="D465" s="224"/>
      <c r="E465" s="224"/>
      <c r="F465" s="224"/>
      <c r="H465" s="58"/>
      <c r="J465" s="224"/>
      <c r="K465" s="224"/>
      <c r="L465" s="224"/>
      <c r="M465" s="224"/>
    </row>
    <row r="466" spans="1:13" ht="12.75">
      <c r="A466" s="59"/>
      <c r="B466" s="59"/>
      <c r="D466" s="217" t="s">
        <v>525</v>
      </c>
      <c r="E466" s="217"/>
      <c r="F466" s="217"/>
      <c r="H466" s="60" t="s">
        <v>223</v>
      </c>
      <c r="J466" s="217" t="s">
        <v>526</v>
      </c>
      <c r="K466" s="217"/>
      <c r="L466" s="217"/>
      <c r="M466" s="217"/>
    </row>
    <row r="467" spans="1:2" ht="12.75">
      <c r="A467" s="58"/>
      <c r="B467" s="58"/>
    </row>
    <row r="468" ht="12.75" customHeight="1">
      <c r="A468" s="105" t="s">
        <v>589</v>
      </c>
    </row>
  </sheetData>
  <sheetProtection selectLockedCells="1" selectUnlockedCells="1"/>
  <mergeCells count="483">
    <mergeCell ref="D465:F465"/>
    <mergeCell ref="J465:M465"/>
    <mergeCell ref="D466:F466"/>
    <mergeCell ref="J466:M466"/>
    <mergeCell ref="D462:F462"/>
    <mergeCell ref="J462:M462"/>
    <mergeCell ref="D463:F463"/>
    <mergeCell ref="J463:M463"/>
    <mergeCell ref="A457:M458"/>
    <mergeCell ref="D460:F460"/>
    <mergeCell ref="J460:M460"/>
    <mergeCell ref="D461:F461"/>
    <mergeCell ref="J461:M461"/>
    <mergeCell ref="C455:G455"/>
    <mergeCell ref="K455:M455"/>
    <mergeCell ref="C456:G456"/>
    <mergeCell ref="K456:M456"/>
    <mergeCell ref="C453:G453"/>
    <mergeCell ref="K453:M453"/>
    <mergeCell ref="C454:G454"/>
    <mergeCell ref="K454:M454"/>
    <mergeCell ref="C451:G451"/>
    <mergeCell ref="K451:M451"/>
    <mergeCell ref="C452:G452"/>
    <mergeCell ref="K452:M452"/>
    <mergeCell ref="C449:G449"/>
    <mergeCell ref="K449:M449"/>
    <mergeCell ref="C450:G450"/>
    <mergeCell ref="K450:M450"/>
    <mergeCell ref="C447:G447"/>
    <mergeCell ref="K447:M447"/>
    <mergeCell ref="C448:G448"/>
    <mergeCell ref="K448:M448"/>
    <mergeCell ref="C445:G445"/>
    <mergeCell ref="K445:M445"/>
    <mergeCell ref="C446:G446"/>
    <mergeCell ref="K446:M446"/>
    <mergeCell ref="C443:G443"/>
    <mergeCell ref="K443:M443"/>
    <mergeCell ref="C444:G444"/>
    <mergeCell ref="K444:M444"/>
    <mergeCell ref="C441:G441"/>
    <mergeCell ref="K441:M441"/>
    <mergeCell ref="C442:G442"/>
    <mergeCell ref="K442:M442"/>
    <mergeCell ref="C439:G439"/>
    <mergeCell ref="K439:M439"/>
    <mergeCell ref="C440:G440"/>
    <mergeCell ref="K440:M440"/>
    <mergeCell ref="C437:G437"/>
    <mergeCell ref="K437:M437"/>
    <mergeCell ref="C438:G438"/>
    <mergeCell ref="K438:M438"/>
    <mergeCell ref="C435:G435"/>
    <mergeCell ref="K435:M435"/>
    <mergeCell ref="C436:G436"/>
    <mergeCell ref="K436:M436"/>
    <mergeCell ref="C433:G433"/>
    <mergeCell ref="K433:M433"/>
    <mergeCell ref="C434:G434"/>
    <mergeCell ref="K434:M434"/>
    <mergeCell ref="C431:G431"/>
    <mergeCell ref="K431:M431"/>
    <mergeCell ref="C432:G432"/>
    <mergeCell ref="K432:M432"/>
    <mergeCell ref="C429:G429"/>
    <mergeCell ref="K429:M429"/>
    <mergeCell ref="C430:G430"/>
    <mergeCell ref="K430:M430"/>
    <mergeCell ref="F416:G416"/>
    <mergeCell ref="C427:G427"/>
    <mergeCell ref="K427:M427"/>
    <mergeCell ref="C428:G428"/>
    <mergeCell ref="K428:M428"/>
    <mergeCell ref="L409:M409"/>
    <mergeCell ref="A410:B410"/>
    <mergeCell ref="A411:B411"/>
    <mergeCell ref="L411:M411"/>
    <mergeCell ref="L405:M405"/>
    <mergeCell ref="L406:M406"/>
    <mergeCell ref="L407:M407"/>
    <mergeCell ref="L408:M408"/>
    <mergeCell ref="L397:M397"/>
    <mergeCell ref="L399:M399"/>
    <mergeCell ref="L400:M400"/>
    <mergeCell ref="A403:A404"/>
    <mergeCell ref="B403:B404"/>
    <mergeCell ref="C403:D403"/>
    <mergeCell ref="E403:E404"/>
    <mergeCell ref="F403:H403"/>
    <mergeCell ref="I403:K403"/>
    <mergeCell ref="L403:M404"/>
    <mergeCell ref="L393:M393"/>
    <mergeCell ref="L394:M394"/>
    <mergeCell ref="L395:M395"/>
    <mergeCell ref="L396:M396"/>
    <mergeCell ref="L389:M389"/>
    <mergeCell ref="L390:M390"/>
    <mergeCell ref="L391:M391"/>
    <mergeCell ref="L392:M392"/>
    <mergeCell ref="L385:M385"/>
    <mergeCell ref="L386:M386"/>
    <mergeCell ref="L387:M387"/>
    <mergeCell ref="L388:M388"/>
    <mergeCell ref="L381:M381"/>
    <mergeCell ref="L382:M382"/>
    <mergeCell ref="L383:M383"/>
    <mergeCell ref="L384:M384"/>
    <mergeCell ref="L377:M377"/>
    <mergeCell ref="L378:M378"/>
    <mergeCell ref="L379:M379"/>
    <mergeCell ref="L380:M380"/>
    <mergeCell ref="L373:M373"/>
    <mergeCell ref="L374:M374"/>
    <mergeCell ref="L375:M375"/>
    <mergeCell ref="L376:M376"/>
    <mergeCell ref="L369:M369"/>
    <mergeCell ref="L370:M370"/>
    <mergeCell ref="L371:M371"/>
    <mergeCell ref="L372:M372"/>
    <mergeCell ref="L365:M365"/>
    <mergeCell ref="L366:M366"/>
    <mergeCell ref="L367:M367"/>
    <mergeCell ref="L368:M368"/>
    <mergeCell ref="L361:M361"/>
    <mergeCell ref="L362:M362"/>
    <mergeCell ref="L363:M363"/>
    <mergeCell ref="L364:M364"/>
    <mergeCell ref="F358:H358"/>
    <mergeCell ref="I358:K358"/>
    <mergeCell ref="L358:M359"/>
    <mergeCell ref="L360:M360"/>
    <mergeCell ref="A358:A359"/>
    <mergeCell ref="B358:B359"/>
    <mergeCell ref="C358:D358"/>
    <mergeCell ref="E358:E359"/>
    <mergeCell ref="L349:M349"/>
    <mergeCell ref="L350:M350"/>
    <mergeCell ref="L352:M352"/>
    <mergeCell ref="L353:M353"/>
    <mergeCell ref="L345:M345"/>
    <mergeCell ref="L346:M346"/>
    <mergeCell ref="L347:M347"/>
    <mergeCell ref="L348:M348"/>
    <mergeCell ref="L341:M341"/>
    <mergeCell ref="L342:M342"/>
    <mergeCell ref="L343:M343"/>
    <mergeCell ref="L344:M344"/>
    <mergeCell ref="L337:M337"/>
    <mergeCell ref="L338:M338"/>
    <mergeCell ref="L339:M339"/>
    <mergeCell ref="L340:M340"/>
    <mergeCell ref="L333:M333"/>
    <mergeCell ref="L334:M334"/>
    <mergeCell ref="L335:M335"/>
    <mergeCell ref="L336:M336"/>
    <mergeCell ref="L329:M329"/>
    <mergeCell ref="L330:M330"/>
    <mergeCell ref="L331:M331"/>
    <mergeCell ref="L332:M332"/>
    <mergeCell ref="L325:M325"/>
    <mergeCell ref="L326:M326"/>
    <mergeCell ref="L327:M327"/>
    <mergeCell ref="L328:M328"/>
    <mergeCell ref="L321:M321"/>
    <mergeCell ref="L322:M322"/>
    <mergeCell ref="L323:M323"/>
    <mergeCell ref="L324:M324"/>
    <mergeCell ref="L317:M317"/>
    <mergeCell ref="L318:M318"/>
    <mergeCell ref="L319:M319"/>
    <mergeCell ref="L320:M320"/>
    <mergeCell ref="L313:M313"/>
    <mergeCell ref="L314:M314"/>
    <mergeCell ref="L315:M315"/>
    <mergeCell ref="L316:M316"/>
    <mergeCell ref="L303:M303"/>
    <mergeCell ref="L305:M305"/>
    <mergeCell ref="L306:M306"/>
    <mergeCell ref="A311:A312"/>
    <mergeCell ref="B311:B312"/>
    <mergeCell ref="C311:D311"/>
    <mergeCell ref="E311:E312"/>
    <mergeCell ref="F311:H311"/>
    <mergeCell ref="I311:K311"/>
    <mergeCell ref="L311:M312"/>
    <mergeCell ref="L299:M299"/>
    <mergeCell ref="L300:M300"/>
    <mergeCell ref="L301:M301"/>
    <mergeCell ref="L302:M302"/>
    <mergeCell ref="L295:M295"/>
    <mergeCell ref="L296:M296"/>
    <mergeCell ref="L297:M297"/>
    <mergeCell ref="L298:M298"/>
    <mergeCell ref="L291:M291"/>
    <mergeCell ref="L292:M292"/>
    <mergeCell ref="L293:M293"/>
    <mergeCell ref="L294:M294"/>
    <mergeCell ref="L287:M287"/>
    <mergeCell ref="L288:M288"/>
    <mergeCell ref="L289:M289"/>
    <mergeCell ref="L290:M290"/>
    <mergeCell ref="L283:M283"/>
    <mergeCell ref="L284:M284"/>
    <mergeCell ref="L285:M285"/>
    <mergeCell ref="L286:M286"/>
    <mergeCell ref="L279:M279"/>
    <mergeCell ref="L280:M280"/>
    <mergeCell ref="L281:M281"/>
    <mergeCell ref="L282:M282"/>
    <mergeCell ref="L275:M275"/>
    <mergeCell ref="L276:M276"/>
    <mergeCell ref="L277:M277"/>
    <mergeCell ref="L278:M278"/>
    <mergeCell ref="L271:M271"/>
    <mergeCell ref="L272:M272"/>
    <mergeCell ref="L273:M273"/>
    <mergeCell ref="L274:M274"/>
    <mergeCell ref="L267:M267"/>
    <mergeCell ref="L268:M268"/>
    <mergeCell ref="L269:M269"/>
    <mergeCell ref="L270:M270"/>
    <mergeCell ref="F264:H264"/>
    <mergeCell ref="I264:K264"/>
    <mergeCell ref="L264:M265"/>
    <mergeCell ref="L266:M266"/>
    <mergeCell ref="A264:A265"/>
    <mergeCell ref="B264:B265"/>
    <mergeCell ref="C264:D264"/>
    <mergeCell ref="E264:E265"/>
    <mergeCell ref="L255:M255"/>
    <mergeCell ref="L256:M256"/>
    <mergeCell ref="L258:M258"/>
    <mergeCell ref="L259:M259"/>
    <mergeCell ref="L251:M251"/>
    <mergeCell ref="L252:M252"/>
    <mergeCell ref="L253:M253"/>
    <mergeCell ref="L254:M254"/>
    <mergeCell ref="L247:M247"/>
    <mergeCell ref="L248:M248"/>
    <mergeCell ref="L249:M249"/>
    <mergeCell ref="L250:M250"/>
    <mergeCell ref="L243:M243"/>
    <mergeCell ref="L244:M244"/>
    <mergeCell ref="L245:M245"/>
    <mergeCell ref="L246:M246"/>
    <mergeCell ref="L239:M239"/>
    <mergeCell ref="L240:M240"/>
    <mergeCell ref="L241:M241"/>
    <mergeCell ref="L242:M242"/>
    <mergeCell ref="L235:M235"/>
    <mergeCell ref="L236:M236"/>
    <mergeCell ref="L237:M237"/>
    <mergeCell ref="L238:M238"/>
    <mergeCell ref="L231:M231"/>
    <mergeCell ref="L232:M232"/>
    <mergeCell ref="L233:M233"/>
    <mergeCell ref="L234:M234"/>
    <mergeCell ref="L227:M227"/>
    <mergeCell ref="L228:M228"/>
    <mergeCell ref="L229:M229"/>
    <mergeCell ref="L230:M230"/>
    <mergeCell ref="L223:M223"/>
    <mergeCell ref="L224:M224"/>
    <mergeCell ref="L225:M225"/>
    <mergeCell ref="L226:M226"/>
    <mergeCell ref="L219:M219"/>
    <mergeCell ref="L220:M220"/>
    <mergeCell ref="L221:M221"/>
    <mergeCell ref="L222:M222"/>
    <mergeCell ref="L209:M209"/>
    <mergeCell ref="L211:M211"/>
    <mergeCell ref="L212:M212"/>
    <mergeCell ref="A217:A218"/>
    <mergeCell ref="B217:B218"/>
    <mergeCell ref="C217:D217"/>
    <mergeCell ref="E217:E218"/>
    <mergeCell ref="F217:H217"/>
    <mergeCell ref="I217:K217"/>
    <mergeCell ref="L217:M218"/>
    <mergeCell ref="L205:M205"/>
    <mergeCell ref="L206:M206"/>
    <mergeCell ref="L207:M207"/>
    <mergeCell ref="L208:M208"/>
    <mergeCell ref="L201:M201"/>
    <mergeCell ref="L202:M202"/>
    <mergeCell ref="L203:M203"/>
    <mergeCell ref="L204:M204"/>
    <mergeCell ref="L197:M197"/>
    <mergeCell ref="L198:M198"/>
    <mergeCell ref="L199:M199"/>
    <mergeCell ref="L200:M200"/>
    <mergeCell ref="L193:M193"/>
    <mergeCell ref="L194:M194"/>
    <mergeCell ref="L195:M195"/>
    <mergeCell ref="L196:M196"/>
    <mergeCell ref="L189:M189"/>
    <mergeCell ref="L190:M190"/>
    <mergeCell ref="L191:M191"/>
    <mergeCell ref="L192:M192"/>
    <mergeCell ref="L185:M185"/>
    <mergeCell ref="L186:M186"/>
    <mergeCell ref="L187:M187"/>
    <mergeCell ref="L188:M188"/>
    <mergeCell ref="L181:M181"/>
    <mergeCell ref="L182:M182"/>
    <mergeCell ref="L183:M183"/>
    <mergeCell ref="L184:M184"/>
    <mergeCell ref="L177:M177"/>
    <mergeCell ref="L178:M178"/>
    <mergeCell ref="L179:M179"/>
    <mergeCell ref="L180:M180"/>
    <mergeCell ref="L173:M173"/>
    <mergeCell ref="L174:M174"/>
    <mergeCell ref="L175:M175"/>
    <mergeCell ref="L176:M176"/>
    <mergeCell ref="F170:H170"/>
    <mergeCell ref="I170:K170"/>
    <mergeCell ref="L170:M171"/>
    <mergeCell ref="L172:M172"/>
    <mergeCell ref="A170:A171"/>
    <mergeCell ref="B170:B171"/>
    <mergeCell ref="C170:D170"/>
    <mergeCell ref="E170:E171"/>
    <mergeCell ref="L161:M161"/>
    <mergeCell ref="L162:M162"/>
    <mergeCell ref="L164:M164"/>
    <mergeCell ref="L165:M165"/>
    <mergeCell ref="L157:M157"/>
    <mergeCell ref="L158:M158"/>
    <mergeCell ref="L159:M159"/>
    <mergeCell ref="L160:M160"/>
    <mergeCell ref="L153:M153"/>
    <mergeCell ref="L154:M154"/>
    <mergeCell ref="L155:M155"/>
    <mergeCell ref="L156:M156"/>
    <mergeCell ref="L149:M149"/>
    <mergeCell ref="L150:M150"/>
    <mergeCell ref="L151:M151"/>
    <mergeCell ref="L152:M152"/>
    <mergeCell ref="L145:M145"/>
    <mergeCell ref="L146:M146"/>
    <mergeCell ref="L147:M147"/>
    <mergeCell ref="L148:M148"/>
    <mergeCell ref="L141:M141"/>
    <mergeCell ref="L142:M142"/>
    <mergeCell ref="L143:M143"/>
    <mergeCell ref="L144:M144"/>
    <mergeCell ref="L137:M137"/>
    <mergeCell ref="L138:M138"/>
    <mergeCell ref="L139:M139"/>
    <mergeCell ref="L140:M140"/>
    <mergeCell ref="L133:M133"/>
    <mergeCell ref="L134:M134"/>
    <mergeCell ref="L135:M135"/>
    <mergeCell ref="L136:M136"/>
    <mergeCell ref="L129:M129"/>
    <mergeCell ref="L130:M130"/>
    <mergeCell ref="L131:M131"/>
    <mergeCell ref="L132:M132"/>
    <mergeCell ref="L125:M125"/>
    <mergeCell ref="L126:M126"/>
    <mergeCell ref="L127:M127"/>
    <mergeCell ref="L128:M128"/>
    <mergeCell ref="L116:M116"/>
    <mergeCell ref="L118:M118"/>
    <mergeCell ref="L119:M119"/>
    <mergeCell ref="A123:A124"/>
    <mergeCell ref="B123:B124"/>
    <mergeCell ref="C123:D123"/>
    <mergeCell ref="E123:E124"/>
    <mergeCell ref="F123:H123"/>
    <mergeCell ref="I123:K123"/>
    <mergeCell ref="L123:M124"/>
    <mergeCell ref="L112:M112"/>
    <mergeCell ref="L113:M113"/>
    <mergeCell ref="L114:M114"/>
    <mergeCell ref="L115:M115"/>
    <mergeCell ref="L108:M108"/>
    <mergeCell ref="L109:M109"/>
    <mergeCell ref="L110:M110"/>
    <mergeCell ref="L111:M111"/>
    <mergeCell ref="L104:M104"/>
    <mergeCell ref="L105:M105"/>
    <mergeCell ref="L106:M106"/>
    <mergeCell ref="L107:M107"/>
    <mergeCell ref="L100:M100"/>
    <mergeCell ref="L101:M101"/>
    <mergeCell ref="L102:M102"/>
    <mergeCell ref="L103:M103"/>
    <mergeCell ref="L96:M96"/>
    <mergeCell ref="L97:M97"/>
    <mergeCell ref="L98:M98"/>
    <mergeCell ref="L99:M99"/>
    <mergeCell ref="L92:M92"/>
    <mergeCell ref="L93:M93"/>
    <mergeCell ref="L94:M94"/>
    <mergeCell ref="L95:M95"/>
    <mergeCell ref="L88:M88"/>
    <mergeCell ref="L89:M89"/>
    <mergeCell ref="L90:M90"/>
    <mergeCell ref="L91:M91"/>
    <mergeCell ref="L84:M84"/>
    <mergeCell ref="L85:M85"/>
    <mergeCell ref="L86:M86"/>
    <mergeCell ref="L87:M87"/>
    <mergeCell ref="L80:M80"/>
    <mergeCell ref="L81:M81"/>
    <mergeCell ref="L82:M82"/>
    <mergeCell ref="L83:M83"/>
    <mergeCell ref="F77:H77"/>
    <mergeCell ref="I77:K77"/>
    <mergeCell ref="L77:M78"/>
    <mergeCell ref="L79:M79"/>
    <mergeCell ref="A77:A78"/>
    <mergeCell ref="B77:B78"/>
    <mergeCell ref="C77:D77"/>
    <mergeCell ref="E77:E78"/>
    <mergeCell ref="L70:M70"/>
    <mergeCell ref="L71:M71"/>
    <mergeCell ref="L73:M73"/>
    <mergeCell ref="L74:M74"/>
    <mergeCell ref="L66:M66"/>
    <mergeCell ref="L67:M67"/>
    <mergeCell ref="L68:M68"/>
    <mergeCell ref="L69:M69"/>
    <mergeCell ref="L62:M62"/>
    <mergeCell ref="L63:M63"/>
    <mergeCell ref="L64:M64"/>
    <mergeCell ref="L65:M65"/>
    <mergeCell ref="L58:M58"/>
    <mergeCell ref="L59:M59"/>
    <mergeCell ref="L60:M60"/>
    <mergeCell ref="L61:M61"/>
    <mergeCell ref="L54:M54"/>
    <mergeCell ref="L55:M55"/>
    <mergeCell ref="L56:M56"/>
    <mergeCell ref="L57:M57"/>
    <mergeCell ref="L50:M50"/>
    <mergeCell ref="L51:M51"/>
    <mergeCell ref="L52:M52"/>
    <mergeCell ref="L53:M53"/>
    <mergeCell ref="L46:M46"/>
    <mergeCell ref="L47:M47"/>
    <mergeCell ref="L48:M48"/>
    <mergeCell ref="L49:M49"/>
    <mergeCell ref="L42:M42"/>
    <mergeCell ref="L43:M43"/>
    <mergeCell ref="L44:M44"/>
    <mergeCell ref="L45:M45"/>
    <mergeCell ref="L38:M38"/>
    <mergeCell ref="L39:M39"/>
    <mergeCell ref="L40:M40"/>
    <mergeCell ref="L41:M41"/>
    <mergeCell ref="L34:M34"/>
    <mergeCell ref="L35:M35"/>
    <mergeCell ref="L36:M36"/>
    <mergeCell ref="L37:M37"/>
    <mergeCell ref="D24:G24"/>
    <mergeCell ref="K24:M24"/>
    <mergeCell ref="A32:A33"/>
    <mergeCell ref="B32:B33"/>
    <mergeCell ref="C32:D32"/>
    <mergeCell ref="E32:E33"/>
    <mergeCell ref="F32:H32"/>
    <mergeCell ref="I32:K32"/>
    <mergeCell ref="L32:M33"/>
    <mergeCell ref="A19:M19"/>
    <mergeCell ref="A20:M21"/>
    <mergeCell ref="D23:G23"/>
    <mergeCell ref="K23:M23"/>
    <mergeCell ref="A14:M14"/>
    <mergeCell ref="C15:M15"/>
    <mergeCell ref="C16:M16"/>
    <mergeCell ref="A17:D17"/>
    <mergeCell ref="A9:M9"/>
    <mergeCell ref="A10:M10"/>
    <mergeCell ref="A12:M12"/>
    <mergeCell ref="A13:M13"/>
    <mergeCell ref="A3:E3"/>
    <mergeCell ref="A4:E4"/>
    <mergeCell ref="A7:M7"/>
    <mergeCell ref="A8:M8"/>
  </mergeCells>
  <dataValidations count="1">
    <dataValidation type="list" allowBlank="1" showErrorMessage="1" sqref="A13:M13">
      <formula1>Zapasi</formula1>
      <formula2>0</formula2>
    </dataValidation>
  </dataValidations>
  <printOptions/>
  <pageMargins left="0.15763888888888888" right="0.15763888888888888" top="0.43333333333333335" bottom="0.15763888888888888" header="0.5118055555555555" footer="0.5118055555555555"/>
  <pageSetup horizontalDpi="300" verticalDpi="300" orientation="landscape" paperSize="9" scale="90"/>
  <rowBreaks count="9" manualBreakCount="9">
    <brk id="30" max="255" man="1"/>
    <brk id="75" max="255" man="1"/>
    <brk id="121" max="255" man="1"/>
    <brk id="168" max="255" man="1"/>
    <brk id="215" max="255" man="1"/>
    <brk id="262" max="255" man="1"/>
    <brk id="309" max="255" man="1"/>
    <brk id="356" max="255" man="1"/>
    <brk id="401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P96"/>
  <sheetViews>
    <sheetView zoomScale="120" zoomScaleNormal="120" workbookViewId="0" topLeftCell="A1">
      <selection activeCell="A55" sqref="A55"/>
    </sheetView>
  </sheetViews>
  <sheetFormatPr defaultColWidth="9.00390625" defaultRowHeight="12.75"/>
  <cols>
    <col min="1" max="1" width="4.875" style="0" customWidth="1"/>
    <col min="2" max="2" width="32.25390625" style="0" customWidth="1"/>
    <col min="3" max="3" width="14.75390625" style="0" customWidth="1"/>
    <col min="6" max="6" width="5.125" style="0" customWidth="1"/>
    <col min="7" max="7" width="4.25390625" style="0" customWidth="1"/>
    <col min="8" max="8" width="11.875" style="0" customWidth="1"/>
    <col min="9" max="9" width="2.875" style="0" customWidth="1"/>
    <col min="10" max="10" width="12.375" style="0" customWidth="1"/>
    <col min="11" max="11" width="14.25390625" style="0" customWidth="1"/>
    <col min="12" max="12" width="12.625" style="0" customWidth="1"/>
  </cols>
  <sheetData>
    <row r="1" ht="12.75">
      <c r="I1" s="71" t="s">
        <v>515</v>
      </c>
    </row>
    <row r="2" spans="1:9" ht="12.75">
      <c r="A2" s="209" t="str">
        <f>Заполнить!$B$3</f>
        <v>Срібненський НВК</v>
      </c>
      <c r="B2" s="209"/>
      <c r="C2" s="209"/>
      <c r="D2" s="106"/>
      <c r="E2" s="106"/>
      <c r="I2" s="71" t="s">
        <v>516</v>
      </c>
    </row>
    <row r="3" spans="1:9" ht="12.75">
      <c r="A3" s="241" t="s">
        <v>517</v>
      </c>
      <c r="B3" s="241"/>
      <c r="C3" s="241"/>
      <c r="D3" s="107"/>
      <c r="E3" s="107"/>
      <c r="I3" s="71" t="s">
        <v>518</v>
      </c>
    </row>
    <row r="7" spans="1:12" ht="12.75" customHeight="1">
      <c r="A7" s="200" t="s">
        <v>590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2.75" customHeight="1">
      <c r="A8" s="242" t="str">
        <f>Заполнить!$B$6</f>
        <v>«___»__грудня___20_20_ р.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ht="12.75" customHeight="1">
      <c r="A9" s="217" t="s">
        <v>568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3" ht="30.75" customHeight="1">
      <c r="A10" s="208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  » грудня 2020 р. №  проведено зняття фактичних залишків матеріальних цінностей, які знаходяться на відповідальному зберіганні станом на «___»___грудня____20_20_ р.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108"/>
    </row>
    <row r="11" spans="1:11" ht="12.75" customHeight="1" hidden="1">
      <c r="A11" s="109" t="s">
        <v>591</v>
      </c>
      <c r="B11" s="212"/>
      <c r="C11" s="212"/>
      <c r="D11" s="110"/>
      <c r="E11" s="109"/>
      <c r="F11" s="110"/>
      <c r="G11" s="243"/>
      <c r="H11" s="243"/>
      <c r="I11" s="14"/>
      <c r="J11" s="14"/>
      <c r="K11" s="14"/>
    </row>
    <row r="12" spans="1:11" ht="12.75" customHeight="1" hidden="1">
      <c r="A12" s="229"/>
      <c r="B12" s="229"/>
      <c r="C12" s="229"/>
      <c r="D12" s="229"/>
      <c r="H12" s="11"/>
      <c r="I12" s="11"/>
      <c r="J12" s="11"/>
      <c r="K12" s="11"/>
    </row>
    <row r="13" spans="1:11" ht="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 ht="12.75" customHeight="1">
      <c r="A14" s="230" t="s">
        <v>524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3" ht="12.75" customHeight="1">
      <c r="A15" s="201" t="s">
        <v>571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111"/>
    </row>
    <row r="16" spans="1:13" ht="15.7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111"/>
    </row>
    <row r="17" spans="1:12" ht="0.7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9" spans="1:12" ht="12.75">
      <c r="A19" s="14" t="s">
        <v>222</v>
      </c>
      <c r="B19" s="14"/>
      <c r="C19" s="222"/>
      <c r="D19" s="222"/>
      <c r="E19" s="222"/>
      <c r="F19" s="222"/>
      <c r="G19" s="15"/>
      <c r="H19" s="16"/>
      <c r="I19" s="15"/>
      <c r="K19" s="244"/>
      <c r="L19" s="244"/>
    </row>
    <row r="20" spans="1:12" ht="12.75" customHeight="1">
      <c r="A20" s="18"/>
      <c r="B20" s="18"/>
      <c r="C20" s="245" t="s">
        <v>525</v>
      </c>
      <c r="D20" s="245"/>
      <c r="E20" s="245"/>
      <c r="F20" s="245"/>
      <c r="G20" s="18"/>
      <c r="H20" s="13" t="s">
        <v>223</v>
      </c>
      <c r="I20" s="18"/>
      <c r="K20" s="225" t="s">
        <v>526</v>
      </c>
      <c r="L20" s="225"/>
    </row>
    <row r="21" spans="1:9" ht="12.75">
      <c r="A21" s="11"/>
      <c r="B21" s="15"/>
      <c r="C21" s="11"/>
      <c r="D21" s="15"/>
      <c r="E21" s="15"/>
      <c r="F21" s="15"/>
      <c r="G21" s="15"/>
      <c r="H21" s="15"/>
      <c r="I21" s="15"/>
    </row>
    <row r="22" spans="2:9" ht="15.75">
      <c r="B22" s="20" t="s">
        <v>224</v>
      </c>
      <c r="C22" s="66" t="str">
        <f>CONCATENATE("розпочата ",Заполнить!$B$8)</f>
        <v>розпочата «___»___грудня____20_20_ р.</v>
      </c>
      <c r="D22" s="15"/>
      <c r="E22" s="15"/>
      <c r="F22" s="15"/>
      <c r="G22" s="15"/>
      <c r="H22" s="15"/>
      <c r="I22" s="15"/>
    </row>
    <row r="23" spans="1:9" ht="15.75">
      <c r="A23" s="15"/>
      <c r="B23" s="15"/>
      <c r="C23" s="67" t="str">
        <f>CONCATENATE("закінчена ",Заполнить!$B$9)</f>
        <v>закінчена «___»___грудня____20_20_ р.</v>
      </c>
      <c r="D23" s="15"/>
      <c r="E23" s="15"/>
      <c r="F23" s="15"/>
      <c r="G23" s="15"/>
      <c r="H23" s="15"/>
      <c r="I23" s="15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  <row r="25" ht="12.75" hidden="1">
      <c r="A25" s="21"/>
    </row>
    <row r="26" ht="15">
      <c r="A26" s="65" t="s">
        <v>228</v>
      </c>
    </row>
    <row r="27" spans="1:12" ht="45" customHeight="1">
      <c r="A27" s="246" t="s">
        <v>573</v>
      </c>
      <c r="B27" s="246" t="s">
        <v>592</v>
      </c>
      <c r="C27" s="246"/>
      <c r="D27" s="247" t="s">
        <v>593</v>
      </c>
      <c r="E27" s="247" t="s">
        <v>594</v>
      </c>
      <c r="F27" s="247" t="s">
        <v>595</v>
      </c>
      <c r="G27" s="246" t="s">
        <v>232</v>
      </c>
      <c r="H27" s="246"/>
      <c r="I27" s="246" t="s">
        <v>596</v>
      </c>
      <c r="J27" s="246"/>
      <c r="K27" s="246" t="s">
        <v>597</v>
      </c>
      <c r="L27" s="247" t="s">
        <v>598</v>
      </c>
    </row>
    <row r="28" spans="1:12" ht="60.75" customHeight="1">
      <c r="A28" s="246"/>
      <c r="B28" s="112" t="s">
        <v>599</v>
      </c>
      <c r="C28" s="112" t="s">
        <v>600</v>
      </c>
      <c r="D28" s="247"/>
      <c r="E28" s="247"/>
      <c r="F28" s="247"/>
      <c r="G28" s="113" t="s">
        <v>233</v>
      </c>
      <c r="H28" s="113" t="s">
        <v>582</v>
      </c>
      <c r="I28" s="113" t="s">
        <v>233</v>
      </c>
      <c r="J28" s="113" t="s">
        <v>582</v>
      </c>
      <c r="K28" s="246"/>
      <c r="L28" s="247"/>
    </row>
    <row r="29" spans="1:12" ht="12.75">
      <c r="A29" s="114">
        <v>1</v>
      </c>
      <c r="B29" s="114">
        <v>2</v>
      </c>
      <c r="C29" s="114">
        <v>3</v>
      </c>
      <c r="D29" s="114">
        <v>4</v>
      </c>
      <c r="E29" s="114">
        <v>5</v>
      </c>
      <c r="F29" s="114">
        <v>6</v>
      </c>
      <c r="G29" s="114">
        <v>7</v>
      </c>
      <c r="H29" s="114">
        <v>8</v>
      </c>
      <c r="I29" s="114">
        <v>9</v>
      </c>
      <c r="J29" s="114">
        <v>10</v>
      </c>
      <c r="K29" s="114">
        <v>11</v>
      </c>
      <c r="L29" s="114">
        <v>12</v>
      </c>
    </row>
    <row r="30" spans="1:12" ht="12.75">
      <c r="A30" s="112">
        <v>1</v>
      </c>
      <c r="B30" s="115"/>
      <c r="C30" s="115"/>
      <c r="D30" s="115"/>
      <c r="E30" s="115"/>
      <c r="F30" s="115"/>
      <c r="G30" s="115"/>
      <c r="H30" s="116"/>
      <c r="I30" s="115"/>
      <c r="J30" s="116"/>
      <c r="K30" s="115"/>
      <c r="L30" s="115"/>
    </row>
    <row r="31" spans="1:12" ht="12.75">
      <c r="A31" s="112">
        <v>2</v>
      </c>
      <c r="B31" s="115"/>
      <c r="C31" s="115"/>
      <c r="D31" s="115"/>
      <c r="E31" s="115"/>
      <c r="F31" s="115"/>
      <c r="G31" s="115"/>
      <c r="H31" s="116"/>
      <c r="I31" s="115"/>
      <c r="J31" s="116"/>
      <c r="K31" s="115"/>
      <c r="L31" s="115"/>
    </row>
    <row r="32" spans="1:12" ht="12.75">
      <c r="A32" s="112">
        <v>3</v>
      </c>
      <c r="B32" s="115"/>
      <c r="C32" s="115"/>
      <c r="D32" s="115"/>
      <c r="E32" s="115"/>
      <c r="F32" s="115"/>
      <c r="G32" s="115"/>
      <c r="H32" s="116"/>
      <c r="I32" s="115"/>
      <c r="J32" s="116"/>
      <c r="K32" s="115"/>
      <c r="L32" s="115"/>
    </row>
    <row r="33" spans="1:12" ht="14.25" customHeight="1">
      <c r="A33" s="248" t="s">
        <v>601</v>
      </c>
      <c r="B33" s="248"/>
      <c r="C33" s="115"/>
      <c r="D33" s="115"/>
      <c r="E33" s="115"/>
      <c r="F33" s="115"/>
      <c r="G33" s="115">
        <v>0</v>
      </c>
      <c r="H33" s="116">
        <f>SUM(H30:H32)</f>
        <v>0</v>
      </c>
      <c r="I33" s="115">
        <v>0</v>
      </c>
      <c r="J33" s="116">
        <f>SUM(J30:J32)</f>
        <v>0</v>
      </c>
      <c r="K33" s="115"/>
      <c r="L33" s="115"/>
    </row>
    <row r="35" spans="1:16" ht="15.75">
      <c r="A35" s="43" t="s">
        <v>501</v>
      </c>
      <c r="B35" s="11"/>
      <c r="C35" s="67" t="e">
        <f>CONCATENATE("а) кількість порядкових номерів - ",ЧислоПрописом(A32))</f>
        <v>#NAME?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>
      <c r="A36" s="11"/>
      <c r="B36" s="11"/>
      <c r="C36" s="67"/>
      <c r="D36" s="11"/>
      <c r="E36" s="11"/>
      <c r="F36" s="21" t="s">
        <v>503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.75">
      <c r="A37" s="44" t="s">
        <v>502</v>
      </c>
      <c r="B37" s="11"/>
      <c r="C37" s="43" t="e">
        <f>CONCATENATE("б) загальна кількість одиниць,  фактично - ",ЧислоПрописом(G33))</f>
        <v>#NAME?</v>
      </c>
      <c r="D37" s="11"/>
      <c r="E37" s="11"/>
      <c r="F37" s="11"/>
      <c r="G37" s="11"/>
      <c r="H37" s="11"/>
      <c r="I37" s="45"/>
      <c r="J37" s="11"/>
      <c r="K37" s="11"/>
      <c r="L37" s="11"/>
      <c r="M37" s="11"/>
      <c r="N37" s="11"/>
      <c r="O37" s="11"/>
      <c r="P37" s="11"/>
    </row>
    <row r="38" spans="1:16" ht="15.75">
      <c r="A38" s="11"/>
      <c r="B38" s="11"/>
      <c r="C38" s="67"/>
      <c r="D38" s="65" t="s">
        <v>561</v>
      </c>
      <c r="E38" s="11"/>
      <c r="F38" s="11"/>
      <c r="G38" s="21" t="s">
        <v>503</v>
      </c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.75">
      <c r="A39" s="44" t="s">
        <v>504</v>
      </c>
      <c r="B39" s="11"/>
      <c r="C39" s="43" t="e">
        <f>CONCATENATE("в) вартість фактична - ",СумаПрописом(H33))</f>
        <v>#NAME?</v>
      </c>
      <c r="D39" s="11"/>
      <c r="E39" s="11"/>
      <c r="F39" s="11"/>
      <c r="G39" s="11"/>
      <c r="H39" s="11"/>
      <c r="I39" s="45"/>
      <c r="J39" s="11"/>
      <c r="K39" s="11"/>
      <c r="L39" s="11"/>
      <c r="M39" s="11"/>
      <c r="N39" s="11"/>
      <c r="O39" s="11"/>
      <c r="P39" s="11"/>
    </row>
    <row r="40" spans="1:16" ht="15.75">
      <c r="A40" s="11"/>
      <c r="B40" s="11"/>
      <c r="C40" s="67"/>
      <c r="D40" s="11"/>
      <c r="E40" s="21" t="s">
        <v>503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>
      <c r="A41" s="11"/>
      <c r="B41" s="11"/>
      <c r="C41" s="43" t="e">
        <f>CONCATENATE("г) загальна кількість одиниць,  за даними бухгалтерського обліку - ",ЧислоПрописом(I33))</f>
        <v>#NAME?</v>
      </c>
      <c r="D41" s="11"/>
      <c r="E41" s="11"/>
      <c r="F41" s="11"/>
      <c r="G41" s="11"/>
      <c r="H41" s="11"/>
      <c r="I41" s="45"/>
      <c r="J41" s="11"/>
      <c r="K41" s="11"/>
      <c r="L41" s="11"/>
      <c r="M41" s="11"/>
      <c r="N41" s="11"/>
      <c r="O41" s="11"/>
      <c r="P41" s="11"/>
    </row>
    <row r="42" spans="1:16" ht="15.75">
      <c r="A42" s="44" t="s">
        <v>502</v>
      </c>
      <c r="B42" s="11"/>
      <c r="C42" s="67"/>
      <c r="D42" s="11"/>
      <c r="E42" s="11"/>
      <c r="F42" s="11"/>
      <c r="G42" s="11"/>
      <c r="H42" s="11"/>
      <c r="I42" s="21" t="s">
        <v>503</v>
      </c>
      <c r="J42" s="11"/>
      <c r="K42" s="11"/>
      <c r="L42" s="11"/>
      <c r="M42" s="11"/>
      <c r="N42" s="11"/>
      <c r="O42" s="11"/>
      <c r="P42" s="11"/>
    </row>
    <row r="43" spans="1:16" ht="15.75">
      <c r="A43" s="44" t="s">
        <v>505</v>
      </c>
      <c r="B43" s="11"/>
      <c r="C43" s="43" t="e">
        <f>CONCATENATE("ґ) вартість за даними бухгалтерського обліку - ",СумаПрописом(J33))</f>
        <v>#NAME?</v>
      </c>
      <c r="D43" s="11"/>
      <c r="E43" s="11"/>
      <c r="F43" s="11"/>
      <c r="G43" s="11"/>
      <c r="H43" s="11"/>
      <c r="I43" s="45"/>
      <c r="J43" s="11"/>
      <c r="K43" s="11"/>
      <c r="L43" s="11"/>
      <c r="M43" s="11"/>
      <c r="N43" s="11"/>
      <c r="O43" s="11"/>
      <c r="P43" s="11"/>
    </row>
    <row r="44" spans="1:16" ht="12.75">
      <c r="A44" s="59" t="s">
        <v>506</v>
      </c>
      <c r="B44" s="11"/>
      <c r="C44" s="11"/>
      <c r="D44" s="11"/>
      <c r="E44" s="11"/>
      <c r="F44" s="11"/>
      <c r="G44" s="11"/>
      <c r="H44" s="11"/>
      <c r="I44" s="21" t="s">
        <v>503</v>
      </c>
      <c r="J44" s="11"/>
      <c r="K44" s="11"/>
      <c r="L44" s="11"/>
      <c r="M44" s="11"/>
      <c r="N44" s="11"/>
      <c r="O44" s="11"/>
      <c r="P44" s="11"/>
    </row>
    <row r="45" spans="1:16" ht="15.75">
      <c r="A45" s="49" t="s">
        <v>507</v>
      </c>
      <c r="B45" s="50"/>
      <c r="C45" s="219" t="str">
        <f>Заполнить!$B$12</f>
        <v>Директор НВК</v>
      </c>
      <c r="D45" s="219"/>
      <c r="E45" s="219"/>
      <c r="F45" s="219"/>
      <c r="G45" s="219"/>
      <c r="H45" s="53"/>
      <c r="J45" s="220" t="str">
        <f>Заполнить!$H$12</f>
        <v>М.О.Дудка</v>
      </c>
      <c r="K45" s="220"/>
      <c r="L45" s="220"/>
      <c r="M45" s="118"/>
      <c r="N45" s="11"/>
      <c r="O45" s="11"/>
      <c r="P45" s="11"/>
    </row>
    <row r="46" spans="1:16" ht="12.75">
      <c r="A46" s="50"/>
      <c r="B46" s="50"/>
      <c r="C46" s="221" t="s">
        <v>525</v>
      </c>
      <c r="D46" s="221"/>
      <c r="E46" s="221"/>
      <c r="F46" s="221"/>
      <c r="G46" s="221"/>
      <c r="H46" s="55" t="s">
        <v>223</v>
      </c>
      <c r="J46" s="221" t="s">
        <v>526</v>
      </c>
      <c r="K46" s="221"/>
      <c r="L46" s="221"/>
      <c r="M46" s="119"/>
      <c r="N46" s="11"/>
      <c r="O46" s="11"/>
      <c r="P46" s="11"/>
    </row>
    <row r="47" spans="1:16" ht="15.75">
      <c r="A47" s="49" t="s">
        <v>508</v>
      </c>
      <c r="B47" s="50"/>
      <c r="C47" s="219" t="str">
        <f>Заполнить!$B$13</f>
        <v>Головний бухгалтер</v>
      </c>
      <c r="D47" s="219"/>
      <c r="E47" s="219"/>
      <c r="F47" s="219"/>
      <c r="G47" s="219"/>
      <c r="H47" s="53"/>
      <c r="J47" s="220" t="str">
        <f>Заполнить!$H$13</f>
        <v>В.П.Славич</v>
      </c>
      <c r="K47" s="220"/>
      <c r="L47" s="220"/>
      <c r="M47" s="118"/>
      <c r="N47" s="11"/>
      <c r="O47" s="11"/>
      <c r="P47" s="11"/>
    </row>
    <row r="48" spans="1:16" ht="12.75">
      <c r="A48" s="50"/>
      <c r="B48" s="50"/>
      <c r="C48" s="221" t="s">
        <v>525</v>
      </c>
      <c r="D48" s="221"/>
      <c r="E48" s="221"/>
      <c r="F48" s="221"/>
      <c r="G48" s="221"/>
      <c r="H48" s="55" t="s">
        <v>223</v>
      </c>
      <c r="J48" s="221" t="s">
        <v>526</v>
      </c>
      <c r="K48" s="221"/>
      <c r="L48" s="221"/>
      <c r="M48" s="119"/>
      <c r="N48" s="11"/>
      <c r="O48" s="11"/>
      <c r="P48" s="11"/>
    </row>
    <row r="49" spans="1:16" ht="15.75">
      <c r="A49" s="50"/>
      <c r="B49" s="50"/>
      <c r="C49" s="219" t="str">
        <f>Заполнить!$B$14</f>
        <v>ЗДНВР</v>
      </c>
      <c r="D49" s="219"/>
      <c r="E49" s="219"/>
      <c r="F49" s="219"/>
      <c r="G49" s="219"/>
      <c r="H49" s="53"/>
      <c r="J49" s="220" t="str">
        <f>Заполнить!$H$14</f>
        <v>Т.С.Солдатенко</v>
      </c>
      <c r="K49" s="220"/>
      <c r="L49" s="220"/>
      <c r="M49" s="118"/>
      <c r="N49" s="11"/>
      <c r="O49" s="11"/>
      <c r="P49" s="11"/>
    </row>
    <row r="50" spans="1:16" ht="12.75">
      <c r="A50" s="50"/>
      <c r="B50" s="50"/>
      <c r="C50" s="221" t="s">
        <v>525</v>
      </c>
      <c r="D50" s="221"/>
      <c r="E50" s="221"/>
      <c r="F50" s="221"/>
      <c r="G50" s="221"/>
      <c r="H50" s="55" t="s">
        <v>223</v>
      </c>
      <c r="J50" s="221" t="s">
        <v>526</v>
      </c>
      <c r="K50" s="221"/>
      <c r="L50" s="221"/>
      <c r="M50" s="119"/>
      <c r="N50" s="11"/>
      <c r="O50" s="11"/>
      <c r="P50" s="11"/>
    </row>
    <row r="51" spans="1:16" ht="15.75">
      <c r="A51" s="50"/>
      <c r="B51" s="50"/>
      <c r="C51" s="219" t="str">
        <f>Заполнить!$B$15</f>
        <v>Профсоюз</v>
      </c>
      <c r="D51" s="219"/>
      <c r="E51" s="219"/>
      <c r="F51" s="219"/>
      <c r="G51" s="219"/>
      <c r="H51" s="53"/>
      <c r="J51" s="220" t="str">
        <f>Заполнить!$H$15</f>
        <v>М.А.Колесник</v>
      </c>
      <c r="K51" s="220"/>
      <c r="L51" s="220"/>
      <c r="M51" s="118"/>
      <c r="N51" s="11"/>
      <c r="O51" s="11"/>
      <c r="P51" s="11"/>
    </row>
    <row r="52" spans="1:16" ht="12.75">
      <c r="A52" s="50"/>
      <c r="B52" s="50"/>
      <c r="C52" s="221" t="s">
        <v>525</v>
      </c>
      <c r="D52" s="221"/>
      <c r="E52" s="221"/>
      <c r="F52" s="221"/>
      <c r="G52" s="221"/>
      <c r="H52" s="55" t="s">
        <v>223</v>
      </c>
      <c r="J52" s="221" t="s">
        <v>526</v>
      </c>
      <c r="K52" s="221"/>
      <c r="L52" s="221"/>
      <c r="M52" s="119"/>
      <c r="N52" s="11"/>
      <c r="O52" s="11"/>
      <c r="P52" s="11"/>
    </row>
    <row r="53" spans="1:16" ht="15.75">
      <c r="A53" s="50"/>
      <c r="B53" s="50"/>
      <c r="C53" s="219" t="str">
        <f>Заполнить!$B$16</f>
        <v>Завгосп</v>
      </c>
      <c r="D53" s="219"/>
      <c r="E53" s="219"/>
      <c r="F53" s="219"/>
      <c r="G53" s="219"/>
      <c r="H53" s="53"/>
      <c r="J53" s="220" t="str">
        <f>Заполнить!$H$16</f>
        <v>О.О.Солдатенко</v>
      </c>
      <c r="K53" s="220"/>
      <c r="L53" s="220"/>
      <c r="M53" s="118"/>
      <c r="N53" s="11"/>
      <c r="O53" s="11"/>
      <c r="P53" s="11"/>
    </row>
    <row r="54" spans="1:16" ht="12.75">
      <c r="A54" s="50"/>
      <c r="B54" s="50"/>
      <c r="C54" s="221" t="s">
        <v>525</v>
      </c>
      <c r="D54" s="221"/>
      <c r="E54" s="221"/>
      <c r="F54" s="221"/>
      <c r="G54" s="221"/>
      <c r="H54" s="55" t="s">
        <v>223</v>
      </c>
      <c r="J54" s="221" t="s">
        <v>526</v>
      </c>
      <c r="K54" s="221"/>
      <c r="L54" s="221"/>
      <c r="M54" s="119"/>
      <c r="N54" s="11"/>
      <c r="O54" s="11"/>
      <c r="P54" s="11"/>
    </row>
    <row r="55" spans="1:16" ht="15.75" hidden="1">
      <c r="A55" s="50"/>
      <c r="B55" s="50"/>
      <c r="C55" s="219">
        <f>Заполнить!$B$17</f>
        <v>0</v>
      </c>
      <c r="D55" s="219"/>
      <c r="E55" s="219"/>
      <c r="F55" s="219"/>
      <c r="G55" s="219"/>
      <c r="H55" s="53"/>
      <c r="J55" s="220">
        <f>Заполнить!$H$17</f>
        <v>0</v>
      </c>
      <c r="K55" s="220"/>
      <c r="L55" s="220"/>
      <c r="M55" s="118"/>
      <c r="N55" s="11"/>
      <c r="O55" s="11"/>
      <c r="P55" s="11"/>
    </row>
    <row r="56" spans="1:16" ht="12.75" hidden="1">
      <c r="A56" s="50"/>
      <c r="B56" s="50"/>
      <c r="C56" s="221" t="s">
        <v>525</v>
      </c>
      <c r="D56" s="221"/>
      <c r="E56" s="221"/>
      <c r="F56" s="221"/>
      <c r="G56" s="221"/>
      <c r="H56" s="55" t="s">
        <v>223</v>
      </c>
      <c r="J56" s="221" t="s">
        <v>526</v>
      </c>
      <c r="K56" s="221"/>
      <c r="L56" s="221"/>
      <c r="M56" s="119"/>
      <c r="N56" s="11"/>
      <c r="O56" s="11"/>
      <c r="P56" s="11"/>
    </row>
    <row r="57" spans="1:16" ht="15.75" hidden="1">
      <c r="A57" s="50"/>
      <c r="B57" s="50"/>
      <c r="C57" s="219">
        <f>Заполнить!$B$18</f>
        <v>0</v>
      </c>
      <c r="D57" s="219"/>
      <c r="E57" s="219"/>
      <c r="F57" s="219"/>
      <c r="G57" s="219"/>
      <c r="H57" s="53"/>
      <c r="J57" s="220">
        <f>Заполнить!$H$18</f>
        <v>0</v>
      </c>
      <c r="K57" s="220"/>
      <c r="L57" s="220"/>
      <c r="M57" s="118"/>
      <c r="N57" s="11"/>
      <c r="O57" s="11"/>
      <c r="P57" s="11"/>
    </row>
    <row r="58" spans="1:16" ht="12.75" hidden="1">
      <c r="A58" s="50"/>
      <c r="B58" s="50"/>
      <c r="C58" s="221" t="s">
        <v>525</v>
      </c>
      <c r="D58" s="221"/>
      <c r="E58" s="221"/>
      <c r="F58" s="221"/>
      <c r="G58" s="221"/>
      <c r="H58" s="55" t="s">
        <v>223</v>
      </c>
      <c r="J58" s="221" t="s">
        <v>526</v>
      </c>
      <c r="K58" s="221"/>
      <c r="L58" s="221"/>
      <c r="M58" s="119"/>
      <c r="N58" s="11"/>
      <c r="O58" s="11"/>
      <c r="P58" s="11"/>
    </row>
    <row r="59" spans="1:16" ht="15.75" hidden="1">
      <c r="A59" s="50"/>
      <c r="B59" s="50"/>
      <c r="C59" s="219">
        <f>Заполнить!$B$19</f>
        <v>0</v>
      </c>
      <c r="D59" s="219"/>
      <c r="E59" s="219"/>
      <c r="F59" s="219"/>
      <c r="G59" s="219"/>
      <c r="H59" s="53"/>
      <c r="J59" s="220">
        <f>Заполнить!$H$19</f>
        <v>0</v>
      </c>
      <c r="K59" s="220"/>
      <c r="L59" s="220"/>
      <c r="M59" s="118"/>
      <c r="N59" s="11"/>
      <c r="O59" s="11"/>
      <c r="P59" s="11"/>
    </row>
    <row r="60" spans="1:16" ht="12.75" hidden="1">
      <c r="A60" s="50"/>
      <c r="B60" s="50"/>
      <c r="C60" s="221" t="s">
        <v>525</v>
      </c>
      <c r="D60" s="221"/>
      <c r="E60" s="221"/>
      <c r="F60" s="221"/>
      <c r="G60" s="221"/>
      <c r="H60" s="55" t="s">
        <v>223</v>
      </c>
      <c r="J60" s="221" t="s">
        <v>526</v>
      </c>
      <c r="K60" s="221"/>
      <c r="L60" s="221"/>
      <c r="M60" s="119"/>
      <c r="N60" s="11"/>
      <c r="O60" s="11"/>
      <c r="P60" s="11"/>
    </row>
    <row r="61" spans="1:16" ht="15.75" hidden="1">
      <c r="A61" s="50"/>
      <c r="B61" s="50"/>
      <c r="C61" s="219">
        <f>Заполнить!$B$20</f>
        <v>0</v>
      </c>
      <c r="D61" s="219"/>
      <c r="E61" s="219"/>
      <c r="F61" s="219"/>
      <c r="G61" s="219"/>
      <c r="H61" s="53"/>
      <c r="J61" s="220">
        <f>Заполнить!$H$20</f>
        <v>0</v>
      </c>
      <c r="K61" s="220"/>
      <c r="L61" s="220"/>
      <c r="M61" s="118"/>
      <c r="N61" s="11"/>
      <c r="O61" s="11"/>
      <c r="P61" s="11"/>
    </row>
    <row r="62" spans="1:16" ht="12.75" hidden="1">
      <c r="A62" s="50"/>
      <c r="B62" s="50"/>
      <c r="C62" s="221" t="s">
        <v>525</v>
      </c>
      <c r="D62" s="221"/>
      <c r="E62" s="221"/>
      <c r="F62" s="221"/>
      <c r="G62" s="221"/>
      <c r="H62" s="55" t="s">
        <v>223</v>
      </c>
      <c r="J62" s="221" t="s">
        <v>526</v>
      </c>
      <c r="K62" s="221"/>
      <c r="L62" s="221"/>
      <c r="M62" s="119"/>
      <c r="N62" s="11"/>
      <c r="O62" s="11"/>
      <c r="P62" s="11"/>
    </row>
    <row r="63" spans="1:16" ht="15.75" hidden="1">
      <c r="A63" s="50"/>
      <c r="B63" s="50"/>
      <c r="C63" s="219">
        <f>Заполнить!$B$21</f>
        <v>0</v>
      </c>
      <c r="D63" s="219"/>
      <c r="E63" s="219"/>
      <c r="F63" s="219"/>
      <c r="G63" s="219"/>
      <c r="H63" s="53"/>
      <c r="J63" s="220">
        <f>Заполнить!$H$21</f>
        <v>0</v>
      </c>
      <c r="K63" s="220"/>
      <c r="L63" s="220"/>
      <c r="M63" s="118"/>
      <c r="N63" s="11"/>
      <c r="O63" s="11"/>
      <c r="P63" s="11"/>
    </row>
    <row r="64" spans="1:16" ht="12.75" hidden="1">
      <c r="A64" s="50"/>
      <c r="B64" s="50"/>
      <c r="C64" s="221" t="s">
        <v>525</v>
      </c>
      <c r="D64" s="221"/>
      <c r="E64" s="221"/>
      <c r="F64" s="221"/>
      <c r="G64" s="221"/>
      <c r="H64" s="55" t="s">
        <v>223</v>
      </c>
      <c r="J64" s="221" t="s">
        <v>526</v>
      </c>
      <c r="K64" s="221"/>
      <c r="L64" s="221"/>
      <c r="M64" s="119"/>
      <c r="N64" s="11"/>
      <c r="O64" s="11"/>
      <c r="P64" s="11"/>
    </row>
    <row r="65" spans="1:16" ht="15.75" hidden="1">
      <c r="A65" s="50"/>
      <c r="B65" s="50"/>
      <c r="C65" s="219">
        <f>Заполнить!$B$22</f>
        <v>0</v>
      </c>
      <c r="D65" s="219"/>
      <c r="E65" s="219"/>
      <c r="F65" s="219"/>
      <c r="G65" s="219"/>
      <c r="H65" s="53"/>
      <c r="J65" s="220">
        <f>Заполнить!$H$22</f>
        <v>0</v>
      </c>
      <c r="K65" s="220"/>
      <c r="L65" s="220"/>
      <c r="M65" s="118"/>
      <c r="N65" s="11"/>
      <c r="O65" s="11"/>
      <c r="P65" s="11"/>
    </row>
    <row r="66" spans="1:16" ht="12.75" hidden="1">
      <c r="A66" s="50"/>
      <c r="B66" s="50"/>
      <c r="C66" s="221" t="s">
        <v>525</v>
      </c>
      <c r="D66" s="221"/>
      <c r="E66" s="221"/>
      <c r="F66" s="221"/>
      <c r="G66" s="221"/>
      <c r="H66" s="55" t="s">
        <v>223</v>
      </c>
      <c r="J66" s="221" t="s">
        <v>526</v>
      </c>
      <c r="K66" s="221"/>
      <c r="L66" s="221"/>
      <c r="M66" s="119"/>
      <c r="N66" s="11"/>
      <c r="O66" s="11"/>
      <c r="P66" s="11"/>
    </row>
    <row r="67" spans="1:16" ht="15.75" hidden="1">
      <c r="A67" s="50"/>
      <c r="B67" s="50"/>
      <c r="C67" s="219">
        <f>Заполнить!$B$23</f>
        <v>0</v>
      </c>
      <c r="D67" s="219"/>
      <c r="E67" s="219"/>
      <c r="F67" s="219"/>
      <c r="G67" s="219"/>
      <c r="H67" s="53"/>
      <c r="J67" s="220">
        <f>Заполнить!$H$23</f>
        <v>0</v>
      </c>
      <c r="K67" s="220"/>
      <c r="L67" s="220"/>
      <c r="M67" s="118"/>
      <c r="N67" s="11"/>
      <c r="O67" s="11"/>
      <c r="P67" s="11"/>
    </row>
    <row r="68" spans="1:16" ht="12.75" hidden="1">
      <c r="A68" s="50"/>
      <c r="B68" s="50"/>
      <c r="C68" s="221" t="s">
        <v>525</v>
      </c>
      <c r="D68" s="221"/>
      <c r="E68" s="221"/>
      <c r="F68" s="221"/>
      <c r="G68" s="221"/>
      <c r="H68" s="55" t="s">
        <v>223</v>
      </c>
      <c r="J68" s="221" t="s">
        <v>526</v>
      </c>
      <c r="K68" s="221"/>
      <c r="L68" s="221"/>
      <c r="M68" s="119"/>
      <c r="N68" s="11"/>
      <c r="O68" s="11"/>
      <c r="P68" s="11"/>
    </row>
    <row r="69" spans="1:16" ht="15.75" hidden="1">
      <c r="A69" s="50"/>
      <c r="B69" s="50"/>
      <c r="C69" s="219">
        <f>Заполнить!$B$24</f>
        <v>0</v>
      </c>
      <c r="D69" s="219"/>
      <c r="E69" s="219"/>
      <c r="F69" s="219"/>
      <c r="G69" s="219"/>
      <c r="H69" s="53"/>
      <c r="J69" s="220">
        <f>Заполнить!$H$24</f>
        <v>0</v>
      </c>
      <c r="K69" s="220"/>
      <c r="L69" s="220"/>
      <c r="M69" s="118"/>
      <c r="N69" s="11"/>
      <c r="O69" s="11"/>
      <c r="P69" s="11"/>
    </row>
    <row r="70" spans="1:16" ht="12.75" hidden="1">
      <c r="A70" s="50"/>
      <c r="B70" s="50"/>
      <c r="C70" s="221" t="s">
        <v>525</v>
      </c>
      <c r="D70" s="221"/>
      <c r="E70" s="221"/>
      <c r="F70" s="221"/>
      <c r="G70" s="221"/>
      <c r="H70" s="55" t="s">
        <v>223</v>
      </c>
      <c r="J70" s="221" t="s">
        <v>526</v>
      </c>
      <c r="K70" s="221"/>
      <c r="L70" s="221"/>
      <c r="M70" s="119"/>
      <c r="N70" s="11"/>
      <c r="O70" s="11"/>
      <c r="P70" s="11"/>
    </row>
    <row r="71" spans="1:16" ht="15.75" hidden="1">
      <c r="A71" s="50"/>
      <c r="B71" s="50"/>
      <c r="C71" s="219">
        <f>Заполнить!$B$25</f>
        <v>0</v>
      </c>
      <c r="D71" s="219"/>
      <c r="E71" s="219"/>
      <c r="F71" s="219"/>
      <c r="G71" s="219"/>
      <c r="H71" s="53"/>
      <c r="J71" s="220">
        <f>Заполнить!$H$25</f>
        <v>0</v>
      </c>
      <c r="K71" s="220"/>
      <c r="L71" s="220"/>
      <c r="M71" s="118"/>
      <c r="N71" s="11"/>
      <c r="O71" s="11"/>
      <c r="P71" s="11"/>
    </row>
    <row r="72" spans="1:16" ht="12.75" hidden="1">
      <c r="A72" s="50"/>
      <c r="B72" s="50"/>
      <c r="C72" s="221" t="s">
        <v>525</v>
      </c>
      <c r="D72" s="221"/>
      <c r="E72" s="221"/>
      <c r="F72" s="221"/>
      <c r="G72" s="221"/>
      <c r="H72" s="55" t="s">
        <v>223</v>
      </c>
      <c r="J72" s="221" t="s">
        <v>526</v>
      </c>
      <c r="K72" s="221"/>
      <c r="L72" s="221"/>
      <c r="M72" s="119"/>
      <c r="N72" s="11"/>
      <c r="O72" s="11"/>
      <c r="P72" s="11"/>
    </row>
    <row r="73" spans="1:16" ht="15.75" hidden="1">
      <c r="A73" s="50"/>
      <c r="B73" s="50"/>
      <c r="C73" s="219">
        <f>Заполнить!$B$26</f>
        <v>0</v>
      </c>
      <c r="D73" s="219"/>
      <c r="E73" s="219"/>
      <c r="F73" s="219"/>
      <c r="G73" s="219"/>
      <c r="H73" s="53"/>
      <c r="J73" s="220">
        <f>Заполнить!$H$26</f>
        <v>0</v>
      </c>
      <c r="K73" s="220"/>
      <c r="L73" s="220"/>
      <c r="M73" s="118"/>
      <c r="N73" s="11"/>
      <c r="O73" s="11"/>
      <c r="P73" s="11"/>
    </row>
    <row r="74" spans="1:16" ht="12.75" hidden="1">
      <c r="A74" s="47"/>
      <c r="B74" s="47"/>
      <c r="C74" s="221" t="s">
        <v>525</v>
      </c>
      <c r="D74" s="221"/>
      <c r="E74" s="221"/>
      <c r="F74" s="221"/>
      <c r="G74" s="221"/>
      <c r="H74" s="55" t="s">
        <v>223</v>
      </c>
      <c r="J74" s="221" t="s">
        <v>526</v>
      </c>
      <c r="K74" s="221"/>
      <c r="L74" s="221"/>
      <c r="M74" s="119"/>
      <c r="N74" s="11"/>
      <c r="O74" s="11"/>
      <c r="P74" s="11"/>
    </row>
    <row r="75" spans="1:1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2.75" customHeight="1">
      <c r="A76" s="208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108"/>
      <c r="N76" s="108"/>
      <c r="O76" s="108"/>
      <c r="P76" s="108"/>
    </row>
    <row r="77" spans="1:16" ht="32.25" customHeight="1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108"/>
      <c r="N77" s="108"/>
      <c r="O77" s="108"/>
      <c r="P77" s="108"/>
    </row>
    <row r="78" spans="1:16" ht="15.75">
      <c r="A78" s="57" t="s">
        <v>222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.75">
      <c r="A79" s="44" t="str">
        <f>Заполнить!B6</f>
        <v>«___»__грудня___20_20_ р.</v>
      </c>
      <c r="B79" s="11"/>
      <c r="C79" s="11"/>
      <c r="D79" s="224">
        <f>C19</f>
        <v>0</v>
      </c>
      <c r="E79" s="224"/>
      <c r="F79" s="224"/>
      <c r="G79" s="11"/>
      <c r="H79" s="58"/>
      <c r="I79" s="11"/>
      <c r="J79" s="224">
        <f>K19</f>
        <v>0</v>
      </c>
      <c r="K79" s="224"/>
      <c r="L79" s="224"/>
      <c r="M79" s="106"/>
      <c r="N79" s="11"/>
      <c r="O79" s="11"/>
      <c r="P79" s="11"/>
    </row>
    <row r="80" spans="1:16" ht="12.75">
      <c r="A80" s="11"/>
      <c r="B80" s="11"/>
      <c r="C80" s="11"/>
      <c r="D80" s="210" t="s">
        <v>525</v>
      </c>
      <c r="E80" s="210"/>
      <c r="F80" s="210"/>
      <c r="G80" s="11"/>
      <c r="H80" s="60" t="s">
        <v>223</v>
      </c>
      <c r="I80" s="11"/>
      <c r="J80" s="210" t="s">
        <v>526</v>
      </c>
      <c r="K80" s="210"/>
      <c r="L80" s="210"/>
      <c r="M80" s="120"/>
      <c r="N80" s="11"/>
      <c r="O80" s="11"/>
      <c r="P80" s="11"/>
    </row>
    <row r="81" spans="1:16" ht="15.75">
      <c r="A81" s="43" t="s">
        <v>510</v>
      </c>
      <c r="B81" s="11"/>
      <c r="C81" s="11"/>
      <c r="D81" s="224"/>
      <c r="E81" s="224"/>
      <c r="F81" s="224"/>
      <c r="G81" s="11"/>
      <c r="H81" s="58"/>
      <c r="I81" s="11"/>
      <c r="J81" s="224"/>
      <c r="K81" s="224"/>
      <c r="L81" s="224"/>
      <c r="M81" s="106"/>
      <c r="N81" s="11"/>
      <c r="O81" s="11"/>
      <c r="P81" s="11"/>
    </row>
    <row r="82" spans="1:16" ht="12.75">
      <c r="A82" s="59" t="s">
        <v>588</v>
      </c>
      <c r="B82" s="11"/>
      <c r="C82" s="11"/>
      <c r="D82" s="210" t="s">
        <v>525</v>
      </c>
      <c r="E82" s="210"/>
      <c r="F82" s="210"/>
      <c r="G82" s="11"/>
      <c r="H82" s="60" t="s">
        <v>223</v>
      </c>
      <c r="I82" s="11"/>
      <c r="J82" s="210" t="s">
        <v>526</v>
      </c>
      <c r="K82" s="210"/>
      <c r="L82" s="210"/>
      <c r="M82" s="120"/>
      <c r="N82" s="11"/>
      <c r="O82" s="11"/>
      <c r="P82" s="11"/>
    </row>
    <row r="83" spans="1:16" ht="15.75">
      <c r="A83" s="43" t="s">
        <v>602</v>
      </c>
      <c r="B83" s="11"/>
      <c r="C83" s="11"/>
      <c r="D83" s="11"/>
      <c r="E83" s="11"/>
      <c r="F83" s="11"/>
      <c r="G83" s="11"/>
      <c r="H83" s="11"/>
      <c r="I83" s="11"/>
      <c r="J83" s="249"/>
      <c r="K83" s="249"/>
      <c r="L83" s="249"/>
      <c r="M83" s="42"/>
      <c r="N83" s="11"/>
      <c r="O83" s="11"/>
      <c r="P83" s="11"/>
    </row>
    <row r="84" spans="1:16" ht="12.75">
      <c r="A84" s="44" t="str">
        <f>Заполнить!B6</f>
        <v>«___»__грудня___20_20_ р.</v>
      </c>
      <c r="B84" s="11"/>
      <c r="C84" s="11"/>
      <c r="D84" s="224"/>
      <c r="E84" s="224"/>
      <c r="F84" s="224"/>
      <c r="G84" s="11"/>
      <c r="H84" s="58"/>
      <c r="I84" s="11"/>
      <c r="J84" s="224"/>
      <c r="K84" s="224"/>
      <c r="L84" s="224"/>
      <c r="M84" s="106"/>
      <c r="N84" s="11"/>
      <c r="O84" s="11"/>
      <c r="P84" s="11"/>
    </row>
    <row r="85" spans="1:16" ht="12.75">
      <c r="A85" s="59"/>
      <c r="B85" s="59"/>
      <c r="C85" s="11"/>
      <c r="D85" s="210" t="s">
        <v>525</v>
      </c>
      <c r="E85" s="210"/>
      <c r="F85" s="210"/>
      <c r="G85" s="11"/>
      <c r="H85" s="60" t="s">
        <v>223</v>
      </c>
      <c r="I85" s="11"/>
      <c r="J85" s="210" t="s">
        <v>526</v>
      </c>
      <c r="K85" s="210"/>
      <c r="L85" s="210"/>
      <c r="M85" s="120"/>
      <c r="N85" s="11"/>
      <c r="O85" s="11"/>
      <c r="P85" s="11"/>
    </row>
    <row r="86" spans="1:16" ht="12.75">
      <c r="A86" s="59" t="s">
        <v>513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30.75" customHeight="1">
      <c r="A87" s="250" t="s">
        <v>603</v>
      </c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11"/>
      <c r="M87" s="11"/>
      <c r="N87" s="11"/>
      <c r="O87" s="11"/>
      <c r="P87" s="11"/>
    </row>
    <row r="89" spans="1:13" ht="15.75">
      <c r="A89" s="12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13" ht="12.75">
      <c r="A90" s="122"/>
      <c r="B90" s="42"/>
      <c r="C90" s="42"/>
      <c r="D90" s="251"/>
      <c r="E90" s="251"/>
      <c r="F90" s="251"/>
      <c r="G90" s="42"/>
      <c r="H90" s="42"/>
      <c r="I90" s="42"/>
      <c r="J90" s="251"/>
      <c r="K90" s="251"/>
      <c r="L90" s="251"/>
      <c r="M90" s="251"/>
    </row>
    <row r="91" spans="1:13" ht="12.75">
      <c r="A91" s="42"/>
      <c r="B91" s="42"/>
      <c r="C91" s="42"/>
      <c r="D91" s="217"/>
      <c r="E91" s="217"/>
      <c r="F91" s="217"/>
      <c r="G91" s="42"/>
      <c r="H91" s="13"/>
      <c r="I91" s="42"/>
      <c r="J91" s="217"/>
      <c r="K91" s="217"/>
      <c r="L91" s="217"/>
      <c r="M91" s="217"/>
    </row>
    <row r="92" spans="1:13" ht="15.75">
      <c r="A92" s="123"/>
      <c r="B92" s="42"/>
      <c r="C92" s="42"/>
      <c r="D92" s="251"/>
      <c r="E92" s="251"/>
      <c r="F92" s="251"/>
      <c r="G92" s="42"/>
      <c r="H92" s="42"/>
      <c r="I92" s="42"/>
      <c r="J92" s="251"/>
      <c r="K92" s="251"/>
      <c r="L92" s="251"/>
      <c r="M92" s="251"/>
    </row>
    <row r="93" spans="1:13" ht="12.75">
      <c r="A93" s="124"/>
      <c r="B93" s="42"/>
      <c r="C93" s="42"/>
      <c r="D93" s="217"/>
      <c r="E93" s="217"/>
      <c r="F93" s="217"/>
      <c r="G93" s="42"/>
      <c r="H93" s="13"/>
      <c r="I93" s="42"/>
      <c r="J93" s="217"/>
      <c r="K93" s="217"/>
      <c r="L93" s="217"/>
      <c r="M93" s="217"/>
    </row>
    <row r="94" spans="1:13" ht="15.75">
      <c r="A94" s="12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12.75">
      <c r="A95" s="122"/>
      <c r="B95" s="42"/>
      <c r="C95" s="42"/>
      <c r="D95" s="251"/>
      <c r="E95" s="251"/>
      <c r="F95" s="251"/>
      <c r="G95" s="42"/>
      <c r="H95" s="42"/>
      <c r="I95" s="42"/>
      <c r="J95" s="251"/>
      <c r="K95" s="251"/>
      <c r="L95" s="251"/>
      <c r="M95" s="251"/>
    </row>
    <row r="96" spans="1:13" ht="12.75">
      <c r="A96" s="124"/>
      <c r="B96" s="124"/>
      <c r="C96" s="42"/>
      <c r="D96" s="217"/>
      <c r="E96" s="217"/>
      <c r="F96" s="217"/>
      <c r="G96" s="42"/>
      <c r="H96" s="13"/>
      <c r="I96" s="42"/>
      <c r="J96" s="217"/>
      <c r="K96" s="217"/>
      <c r="L96" s="217"/>
      <c r="M96" s="217"/>
    </row>
  </sheetData>
  <sheetProtection selectLockedCells="1" selectUnlockedCells="1"/>
  <mergeCells count="112">
    <mergeCell ref="D96:F96"/>
    <mergeCell ref="J96:M96"/>
    <mergeCell ref="D93:F93"/>
    <mergeCell ref="J93:M93"/>
    <mergeCell ref="D95:F95"/>
    <mergeCell ref="J95:M95"/>
    <mergeCell ref="D91:F91"/>
    <mergeCell ref="J91:M91"/>
    <mergeCell ref="D92:F92"/>
    <mergeCell ref="J92:M92"/>
    <mergeCell ref="D85:F85"/>
    <mergeCell ref="J85:L85"/>
    <mergeCell ref="A87:K87"/>
    <mergeCell ref="D90:F90"/>
    <mergeCell ref="J90:M90"/>
    <mergeCell ref="D82:F82"/>
    <mergeCell ref="J82:L82"/>
    <mergeCell ref="J83:L83"/>
    <mergeCell ref="D84:F84"/>
    <mergeCell ref="J84:L84"/>
    <mergeCell ref="D80:F80"/>
    <mergeCell ref="J80:L80"/>
    <mergeCell ref="D81:F81"/>
    <mergeCell ref="J81:L81"/>
    <mergeCell ref="C74:G74"/>
    <mergeCell ref="J74:L74"/>
    <mergeCell ref="A76:L77"/>
    <mergeCell ref="D79:F79"/>
    <mergeCell ref="J79:L79"/>
    <mergeCell ref="C72:G72"/>
    <mergeCell ref="J72:L72"/>
    <mergeCell ref="C73:G73"/>
    <mergeCell ref="J73:L73"/>
    <mergeCell ref="C70:G70"/>
    <mergeCell ref="J70:L70"/>
    <mergeCell ref="C71:G71"/>
    <mergeCell ref="J71:L71"/>
    <mergeCell ref="C68:G68"/>
    <mergeCell ref="J68:L68"/>
    <mergeCell ref="C69:G69"/>
    <mergeCell ref="J69:L69"/>
    <mergeCell ref="C66:G66"/>
    <mergeCell ref="J66:L66"/>
    <mergeCell ref="C67:G67"/>
    <mergeCell ref="J67:L67"/>
    <mergeCell ref="C64:G64"/>
    <mergeCell ref="J64:L64"/>
    <mergeCell ref="C65:G65"/>
    <mergeCell ref="J65:L65"/>
    <mergeCell ref="C62:G62"/>
    <mergeCell ref="J62:L62"/>
    <mergeCell ref="C63:G63"/>
    <mergeCell ref="J63:L63"/>
    <mergeCell ref="C60:G60"/>
    <mergeCell ref="J60:L60"/>
    <mergeCell ref="C61:G61"/>
    <mergeCell ref="J61:L61"/>
    <mergeCell ref="C58:G58"/>
    <mergeCell ref="J58:L58"/>
    <mergeCell ref="C59:G59"/>
    <mergeCell ref="J59:L59"/>
    <mergeCell ref="C56:G56"/>
    <mergeCell ref="J56:L56"/>
    <mergeCell ref="C57:G57"/>
    <mergeCell ref="J57:L57"/>
    <mergeCell ref="C54:G54"/>
    <mergeCell ref="J54:L54"/>
    <mergeCell ref="C55:G55"/>
    <mergeCell ref="J55:L55"/>
    <mergeCell ref="C52:G52"/>
    <mergeCell ref="J52:L52"/>
    <mergeCell ref="C53:G53"/>
    <mergeCell ref="J53:L53"/>
    <mergeCell ref="C50:G50"/>
    <mergeCell ref="J50:L50"/>
    <mergeCell ref="C51:G51"/>
    <mergeCell ref="J51:L51"/>
    <mergeCell ref="C48:G48"/>
    <mergeCell ref="J48:L48"/>
    <mergeCell ref="C49:G49"/>
    <mergeCell ref="J49:L49"/>
    <mergeCell ref="C46:G46"/>
    <mergeCell ref="J46:L46"/>
    <mergeCell ref="C47:G47"/>
    <mergeCell ref="J47:L47"/>
    <mergeCell ref="L27:L28"/>
    <mergeCell ref="A33:B33"/>
    <mergeCell ref="C45:G45"/>
    <mergeCell ref="J45:L45"/>
    <mergeCell ref="C20:F20"/>
    <mergeCell ref="K20:L20"/>
    <mergeCell ref="A27:A28"/>
    <mergeCell ref="B27:C27"/>
    <mergeCell ref="D27:D28"/>
    <mergeCell ref="E27:E28"/>
    <mergeCell ref="F27:F28"/>
    <mergeCell ref="G27:H27"/>
    <mergeCell ref="I27:J27"/>
    <mergeCell ref="K27:K28"/>
    <mergeCell ref="A12:D12"/>
    <mergeCell ref="A14:M14"/>
    <mergeCell ref="A15:L17"/>
    <mergeCell ref="C19:F19"/>
    <mergeCell ref="K19:L19"/>
    <mergeCell ref="A9:L9"/>
    <mergeCell ref="A10:L10"/>
    <mergeCell ref="B11:C11"/>
    <mergeCell ref="G11:H11"/>
    <mergeCell ref="A2:C2"/>
    <mergeCell ref="A3:C3"/>
    <mergeCell ref="A7:L7"/>
    <mergeCell ref="A8:L8"/>
  </mergeCells>
  <printOptions/>
  <pageMargins left="0.3" right="0.1597222222222222" top="0.4798611111111111" bottom="0.1701388888888889" header="0.5118055555555555" footer="0.5118055555555555"/>
  <pageSetup horizontalDpi="300" verticalDpi="300" orientation="landscape" paperSize="9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L58"/>
  <sheetViews>
    <sheetView zoomScale="120" zoomScaleNormal="120" workbookViewId="0" topLeftCell="A1">
      <selection activeCell="F71" sqref="F71"/>
    </sheetView>
  </sheetViews>
  <sheetFormatPr defaultColWidth="9.00390625" defaultRowHeight="12.75"/>
  <cols>
    <col min="1" max="1" width="8.875" style="11" customWidth="1"/>
    <col min="2" max="2" width="25.75390625" style="11" customWidth="1"/>
    <col min="3" max="3" width="12.125" style="11" customWidth="1"/>
    <col min="4" max="4" width="8.875" style="11" customWidth="1"/>
    <col min="5" max="5" width="19.00390625" style="11" customWidth="1"/>
    <col min="6" max="16384" width="8.875" style="11" customWidth="1"/>
  </cols>
  <sheetData>
    <row r="1" spans="9:10" ht="12.75">
      <c r="I1" s="71" t="s">
        <v>515</v>
      </c>
      <c r="J1" s="44"/>
    </row>
    <row r="2" spans="1:10" ht="12.75">
      <c r="A2" s="209" t="str">
        <f>Заполнить!$B$3</f>
        <v>Срібненський НВК</v>
      </c>
      <c r="B2" s="209"/>
      <c r="C2" s="209"/>
      <c r="D2" s="209"/>
      <c r="I2" s="71" t="s">
        <v>516</v>
      </c>
      <c r="J2" s="44"/>
    </row>
    <row r="3" spans="1:10" ht="12.75">
      <c r="A3" s="212" t="s">
        <v>517</v>
      </c>
      <c r="B3" s="212"/>
      <c r="C3" s="212"/>
      <c r="D3" s="212"/>
      <c r="I3" s="71" t="s">
        <v>518</v>
      </c>
      <c r="J3" s="44"/>
    </row>
    <row r="4" ht="12.75"/>
    <row r="5" ht="12.75"/>
    <row r="6" spans="1:12" ht="15.75">
      <c r="A6" s="200" t="s">
        <v>604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>
      <c r="A7" s="200" t="s">
        <v>605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2.75">
      <c r="A8" s="217" t="s">
        <v>606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s="14" customFormat="1" ht="12.75">
      <c r="A9" s="252" t="str">
        <f>Заполнить!$B$6</f>
        <v>«___»__грудня___20_20_ р.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12.75">
      <c r="A10" s="217" t="s">
        <v>568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2" ht="12.75">
      <c r="A12" s="11" t="str">
        <f>CONCATENATE("На підставі розпорядчого документа від ",Заполнить!B5,"  проведено інвентаризацію фактичної наявності  ")</f>
        <v>На підставі розпорядчого документа від «  » грудня 2020 р. №  проведено інвентаризацію фактичної наявності  </v>
      </c>
    </row>
    <row r="13" ht="12.75">
      <c r="A13" s="11" t="s">
        <v>607</v>
      </c>
    </row>
    <row r="14" spans="1:12" ht="26.25" customHeight="1">
      <c r="A14" s="205" t="s">
        <v>608</v>
      </c>
      <c r="B14" s="205" t="s">
        <v>609</v>
      </c>
      <c r="C14" s="205" t="s">
        <v>610</v>
      </c>
      <c r="D14" s="205" t="s">
        <v>595</v>
      </c>
      <c r="E14" s="205" t="s">
        <v>611</v>
      </c>
      <c r="F14" s="205" t="s">
        <v>529</v>
      </c>
      <c r="G14" s="205"/>
      <c r="H14" s="205"/>
      <c r="I14" s="205" t="s">
        <v>612</v>
      </c>
      <c r="J14" s="205"/>
      <c r="K14" s="205"/>
      <c r="L14" s="205"/>
    </row>
    <row r="15" spans="1:12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2.75" customHeight="1">
      <c r="A16" s="205"/>
      <c r="B16" s="205"/>
      <c r="C16" s="205"/>
      <c r="D16" s="205"/>
      <c r="E16" s="205"/>
      <c r="F16" s="205"/>
      <c r="G16" s="205"/>
      <c r="H16" s="205"/>
      <c r="I16" s="205" t="s">
        <v>613</v>
      </c>
      <c r="J16" s="205"/>
      <c r="K16" s="205" t="s">
        <v>614</v>
      </c>
      <c r="L16" s="205"/>
    </row>
    <row r="17" spans="1:12" ht="51.75" customHeight="1">
      <c r="A17" s="205"/>
      <c r="B17" s="205"/>
      <c r="C17" s="205"/>
      <c r="D17" s="205"/>
      <c r="E17" s="205"/>
      <c r="F17" s="92" t="s">
        <v>615</v>
      </c>
      <c r="G17" s="92" t="s">
        <v>533</v>
      </c>
      <c r="H17" s="92" t="s">
        <v>534</v>
      </c>
      <c r="I17" s="92" t="s">
        <v>233</v>
      </c>
      <c r="J17" s="92" t="s">
        <v>583</v>
      </c>
      <c r="K17" s="92" t="s">
        <v>616</v>
      </c>
      <c r="L17" s="92" t="s">
        <v>583</v>
      </c>
    </row>
    <row r="18" spans="1:12" ht="12.75">
      <c r="A18" s="205"/>
      <c r="B18" s="205"/>
      <c r="C18" s="205"/>
      <c r="D18" s="205"/>
      <c r="E18" s="205"/>
      <c r="F18" s="92"/>
      <c r="G18" s="92"/>
      <c r="H18" s="92"/>
      <c r="I18" s="92"/>
      <c r="J18" s="92"/>
      <c r="K18" s="92"/>
      <c r="L18" s="92"/>
    </row>
    <row r="19" spans="1:12" ht="14.25">
      <c r="A19" s="94">
        <v>1</v>
      </c>
      <c r="B19" s="94">
        <v>2</v>
      </c>
      <c r="C19" s="94">
        <v>3</v>
      </c>
      <c r="D19" s="94">
        <v>4</v>
      </c>
      <c r="E19" s="94">
        <v>5</v>
      </c>
      <c r="F19" s="94">
        <v>6</v>
      </c>
      <c r="G19" s="94">
        <v>7</v>
      </c>
      <c r="H19" s="94">
        <v>8</v>
      </c>
      <c r="I19" s="94">
        <v>9</v>
      </c>
      <c r="J19" s="94">
        <v>10</v>
      </c>
      <c r="K19" s="94">
        <v>11</v>
      </c>
      <c r="L19" s="94">
        <v>12</v>
      </c>
    </row>
    <row r="20" spans="1:12" ht="15.75">
      <c r="A20" s="75">
        <v>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ht="15.75">
      <c r="A21" s="75" t="s">
        <v>617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.75" customHeight="1">
      <c r="A22" s="253" t="s">
        <v>618</v>
      </c>
      <c r="B22" s="253"/>
      <c r="C22" s="127" t="s">
        <v>587</v>
      </c>
      <c r="D22" s="127" t="s">
        <v>587</v>
      </c>
      <c r="E22" s="127" t="s">
        <v>587</v>
      </c>
      <c r="F22" s="127" t="s">
        <v>587</v>
      </c>
      <c r="G22" s="127" t="s">
        <v>587</v>
      </c>
      <c r="H22" s="127" t="s">
        <v>587</v>
      </c>
      <c r="I22" s="126"/>
      <c r="J22" s="126"/>
      <c r="K22" s="126"/>
      <c r="L22" s="126"/>
    </row>
    <row r="24" spans="1:8" ht="12.75">
      <c r="A24" s="11" t="s">
        <v>619</v>
      </c>
      <c r="D24" s="58"/>
      <c r="F24" s="224"/>
      <c r="G24" s="224"/>
      <c r="H24" s="224"/>
    </row>
    <row r="25" spans="1:8" ht="12.75">
      <c r="A25" s="11" t="s">
        <v>506</v>
      </c>
      <c r="D25" s="60" t="s">
        <v>223</v>
      </c>
      <c r="F25" s="210" t="s">
        <v>526</v>
      </c>
      <c r="G25" s="210"/>
      <c r="H25" s="210"/>
    </row>
    <row r="26" spans="1:8" ht="12.75">
      <c r="A26" s="47"/>
      <c r="B26" s="47"/>
      <c r="C26" s="47"/>
      <c r="D26" s="47"/>
      <c r="E26" s="47"/>
      <c r="F26" s="47"/>
      <c r="G26" s="47"/>
      <c r="H26" s="47"/>
    </row>
    <row r="27" spans="1:8" ht="15.75">
      <c r="A27" s="49" t="s">
        <v>620</v>
      </c>
      <c r="B27" s="50"/>
      <c r="C27" s="47"/>
      <c r="D27" s="128"/>
      <c r="E27" s="47"/>
      <c r="F27" s="220" t="str">
        <f>Заполнить!$H$12</f>
        <v>М.О.Дудка</v>
      </c>
      <c r="G27" s="220"/>
      <c r="H27" s="220"/>
    </row>
    <row r="28" spans="1:8" ht="12.75">
      <c r="A28" s="129"/>
      <c r="B28" s="50"/>
      <c r="C28" s="47"/>
      <c r="D28" s="55" t="s">
        <v>223</v>
      </c>
      <c r="E28" s="47"/>
      <c r="F28" s="221" t="s">
        <v>526</v>
      </c>
      <c r="G28" s="221"/>
      <c r="H28" s="221"/>
    </row>
    <row r="29" spans="1:8" ht="15.75">
      <c r="A29" s="49" t="s">
        <v>621</v>
      </c>
      <c r="B29" s="50"/>
      <c r="C29" s="47"/>
      <c r="D29" s="128"/>
      <c r="E29" s="47"/>
      <c r="F29" s="220" t="str">
        <f>Заполнить!$H$13</f>
        <v>В.П.Славич</v>
      </c>
      <c r="G29" s="220"/>
      <c r="H29" s="220"/>
    </row>
    <row r="30" spans="1:8" ht="12.75">
      <c r="A30" s="50"/>
      <c r="B30" s="50"/>
      <c r="C30" s="47"/>
      <c r="D30" s="55" t="s">
        <v>223</v>
      </c>
      <c r="E30" s="47"/>
      <c r="F30" s="221" t="s">
        <v>526</v>
      </c>
      <c r="G30" s="221"/>
      <c r="H30" s="221"/>
    </row>
    <row r="31" spans="1:8" ht="15.75">
      <c r="A31" s="50"/>
      <c r="B31" s="50"/>
      <c r="C31" s="47"/>
      <c r="D31" s="128"/>
      <c r="E31" s="47"/>
      <c r="F31" s="220" t="str">
        <f>Заполнить!$H$14</f>
        <v>Т.С.Солдатенко</v>
      </c>
      <c r="G31" s="220"/>
      <c r="H31" s="220"/>
    </row>
    <row r="32" spans="1:8" ht="12.75">
      <c r="A32" s="50"/>
      <c r="B32" s="50"/>
      <c r="C32" s="47"/>
      <c r="D32" s="55" t="s">
        <v>223</v>
      </c>
      <c r="E32" s="47"/>
      <c r="F32" s="221" t="s">
        <v>526</v>
      </c>
      <c r="G32" s="221"/>
      <c r="H32" s="221"/>
    </row>
    <row r="33" spans="1:8" ht="15.75">
      <c r="A33" s="50"/>
      <c r="B33" s="50"/>
      <c r="C33" s="47"/>
      <c r="D33" s="128"/>
      <c r="E33" s="47"/>
      <c r="F33" s="220" t="str">
        <f>Заполнить!$H$15</f>
        <v>М.А.Колесник</v>
      </c>
      <c r="G33" s="220"/>
      <c r="H33" s="220"/>
    </row>
    <row r="34" spans="1:8" ht="12.75">
      <c r="A34" s="50"/>
      <c r="B34" s="50"/>
      <c r="C34" s="47"/>
      <c r="D34" s="55" t="s">
        <v>223</v>
      </c>
      <c r="E34" s="47"/>
      <c r="F34" s="221" t="s">
        <v>526</v>
      </c>
      <c r="G34" s="221"/>
      <c r="H34" s="221"/>
    </row>
    <row r="35" spans="1:8" ht="15.75">
      <c r="A35" s="50"/>
      <c r="B35" s="50"/>
      <c r="C35" s="47"/>
      <c r="D35" s="128"/>
      <c r="E35" s="47"/>
      <c r="F35" s="220" t="str">
        <f>Заполнить!$H$16</f>
        <v>О.О.Солдатенко</v>
      </c>
      <c r="G35" s="220"/>
      <c r="H35" s="220"/>
    </row>
    <row r="36" spans="1:8" ht="12.75">
      <c r="A36" s="50"/>
      <c r="B36" s="50"/>
      <c r="C36" s="47"/>
      <c r="D36" s="55" t="s">
        <v>223</v>
      </c>
      <c r="E36" s="47"/>
      <c r="F36" s="221" t="s">
        <v>526</v>
      </c>
      <c r="G36" s="221"/>
      <c r="H36" s="221"/>
    </row>
    <row r="37" spans="1:8" ht="15.75" hidden="1">
      <c r="A37" s="47"/>
      <c r="B37" s="47"/>
      <c r="C37" s="47"/>
      <c r="D37" s="128"/>
      <c r="E37" s="47"/>
      <c r="F37" s="220">
        <f>Заполнить!$H$17</f>
        <v>0</v>
      </c>
      <c r="G37" s="220"/>
      <c r="H37" s="220"/>
    </row>
    <row r="38" spans="4:8" ht="12.75" hidden="1">
      <c r="D38" s="55" t="s">
        <v>223</v>
      </c>
      <c r="E38" s="47"/>
      <c r="F38" s="221" t="s">
        <v>526</v>
      </c>
      <c r="G38" s="221"/>
      <c r="H38" s="221"/>
    </row>
    <row r="39" spans="4:8" ht="15.75" hidden="1">
      <c r="D39" s="128"/>
      <c r="E39" s="47"/>
      <c r="F39" s="220">
        <f>Заполнить!$H$18</f>
        <v>0</v>
      </c>
      <c r="G39" s="220"/>
      <c r="H39" s="220"/>
    </row>
    <row r="40" spans="4:8" ht="12.75" hidden="1">
      <c r="D40" s="55" t="s">
        <v>223</v>
      </c>
      <c r="E40" s="47"/>
      <c r="F40" s="221" t="s">
        <v>526</v>
      </c>
      <c r="G40" s="221"/>
      <c r="H40" s="221"/>
    </row>
    <row r="41" spans="4:8" ht="15.75" hidden="1">
      <c r="D41" s="128"/>
      <c r="E41" s="47"/>
      <c r="F41" s="220">
        <f>Заполнить!$H$19</f>
        <v>0</v>
      </c>
      <c r="G41" s="220"/>
      <c r="H41" s="220"/>
    </row>
    <row r="42" spans="4:8" ht="12.75" hidden="1">
      <c r="D42" s="55" t="s">
        <v>223</v>
      </c>
      <c r="E42" s="47"/>
      <c r="F42" s="221" t="s">
        <v>526</v>
      </c>
      <c r="G42" s="221"/>
      <c r="H42" s="221"/>
    </row>
    <row r="43" spans="4:8" ht="15.75" hidden="1">
      <c r="D43" s="128"/>
      <c r="E43" s="47"/>
      <c r="F43" s="220">
        <f>Заполнить!$H$20</f>
        <v>0</v>
      </c>
      <c r="G43" s="220"/>
      <c r="H43" s="220"/>
    </row>
    <row r="44" spans="4:8" ht="12.75" hidden="1">
      <c r="D44" s="55" t="s">
        <v>223</v>
      </c>
      <c r="E44" s="47"/>
      <c r="F44" s="221" t="s">
        <v>526</v>
      </c>
      <c r="G44" s="221"/>
      <c r="H44" s="221"/>
    </row>
    <row r="45" spans="4:8" ht="15.75" hidden="1">
      <c r="D45" s="128"/>
      <c r="E45" s="47"/>
      <c r="F45" s="220">
        <f>Заполнить!$H$21</f>
        <v>0</v>
      </c>
      <c r="G45" s="220"/>
      <c r="H45" s="220"/>
    </row>
    <row r="46" spans="4:8" ht="12.75" hidden="1">
      <c r="D46" s="55" t="s">
        <v>223</v>
      </c>
      <c r="E46" s="47"/>
      <c r="F46" s="221" t="s">
        <v>526</v>
      </c>
      <c r="G46" s="221"/>
      <c r="H46" s="221"/>
    </row>
    <row r="47" spans="4:8" ht="15.75" hidden="1">
      <c r="D47" s="128"/>
      <c r="E47" s="47"/>
      <c r="F47" s="220">
        <f>Заполнить!$H$22</f>
        <v>0</v>
      </c>
      <c r="G47" s="220"/>
      <c r="H47" s="220"/>
    </row>
    <row r="48" spans="4:8" ht="12.75" hidden="1">
      <c r="D48" s="55" t="s">
        <v>223</v>
      </c>
      <c r="E48" s="47"/>
      <c r="F48" s="221" t="s">
        <v>526</v>
      </c>
      <c r="G48" s="221"/>
      <c r="H48" s="221"/>
    </row>
    <row r="49" spans="4:8" ht="15.75" hidden="1">
      <c r="D49" s="128"/>
      <c r="E49" s="47"/>
      <c r="F49" s="220">
        <f>Заполнить!$H$23</f>
        <v>0</v>
      </c>
      <c r="G49" s="220"/>
      <c r="H49" s="220"/>
    </row>
    <row r="50" spans="4:8" ht="12.75" hidden="1">
      <c r="D50" s="55" t="s">
        <v>223</v>
      </c>
      <c r="E50" s="47"/>
      <c r="F50" s="221" t="s">
        <v>526</v>
      </c>
      <c r="G50" s="221"/>
      <c r="H50" s="221"/>
    </row>
    <row r="51" spans="4:8" ht="15.75" hidden="1">
      <c r="D51" s="128"/>
      <c r="E51" s="47"/>
      <c r="F51" s="220">
        <f>Заполнить!$H$24</f>
        <v>0</v>
      </c>
      <c r="G51" s="220"/>
      <c r="H51" s="220"/>
    </row>
    <row r="52" spans="4:8" ht="12.75" hidden="1">
      <c r="D52" s="55" t="s">
        <v>223</v>
      </c>
      <c r="E52" s="47"/>
      <c r="F52" s="221" t="s">
        <v>526</v>
      </c>
      <c r="G52" s="221"/>
      <c r="H52" s="221"/>
    </row>
    <row r="53" spans="4:8" ht="15.75" hidden="1">
      <c r="D53" s="128"/>
      <c r="E53" s="47"/>
      <c r="F53" s="220">
        <f>Заполнить!$H$25</f>
        <v>0</v>
      </c>
      <c r="G53" s="220"/>
      <c r="H53" s="220"/>
    </row>
    <row r="54" spans="4:8" ht="12.75" hidden="1">
      <c r="D54" s="55" t="s">
        <v>223</v>
      </c>
      <c r="E54" s="47"/>
      <c r="F54" s="221" t="s">
        <v>526</v>
      </c>
      <c r="G54" s="221"/>
      <c r="H54" s="221"/>
    </row>
    <row r="55" spans="4:8" ht="15.75" hidden="1">
      <c r="D55" s="128"/>
      <c r="E55" s="47"/>
      <c r="F55" s="220">
        <f>Заполнить!$H$26</f>
        <v>0</v>
      </c>
      <c r="G55" s="220"/>
      <c r="H55" s="220"/>
    </row>
    <row r="56" spans="4:8" ht="12.75" hidden="1">
      <c r="D56" s="55" t="s">
        <v>223</v>
      </c>
      <c r="E56" s="47"/>
      <c r="F56" s="221" t="s">
        <v>526</v>
      </c>
      <c r="G56" s="221"/>
      <c r="H56" s="221"/>
    </row>
    <row r="57" spans="1:2" ht="12.75">
      <c r="A57" s="58"/>
      <c r="B57" s="58"/>
    </row>
    <row r="58" ht="18.75">
      <c r="A58" s="62" t="s">
        <v>622</v>
      </c>
    </row>
  </sheetData>
  <sheetProtection selectLockedCells="1" selectUnlockedCells="1"/>
  <mergeCells count="56">
    <mergeCell ref="F56:H56"/>
    <mergeCell ref="F52:H52"/>
    <mergeCell ref="F53:H53"/>
    <mergeCell ref="F54:H54"/>
    <mergeCell ref="F55:H55"/>
    <mergeCell ref="F48:H48"/>
    <mergeCell ref="F49:H49"/>
    <mergeCell ref="F50:H50"/>
    <mergeCell ref="F51:H51"/>
    <mergeCell ref="F44:H44"/>
    <mergeCell ref="F45:H45"/>
    <mergeCell ref="F46:H46"/>
    <mergeCell ref="F47:H47"/>
    <mergeCell ref="F40:H40"/>
    <mergeCell ref="F41:H41"/>
    <mergeCell ref="F42:H42"/>
    <mergeCell ref="F43:H43"/>
    <mergeCell ref="F36:H36"/>
    <mergeCell ref="F37:H37"/>
    <mergeCell ref="F38:H38"/>
    <mergeCell ref="F39:H39"/>
    <mergeCell ref="F32:H32"/>
    <mergeCell ref="F33:H33"/>
    <mergeCell ref="F34:H34"/>
    <mergeCell ref="F35:H35"/>
    <mergeCell ref="F28:H28"/>
    <mergeCell ref="F29:H29"/>
    <mergeCell ref="F30:H30"/>
    <mergeCell ref="F31:H31"/>
    <mergeCell ref="A22:B22"/>
    <mergeCell ref="F24:H24"/>
    <mergeCell ref="F25:H25"/>
    <mergeCell ref="F27:H27"/>
    <mergeCell ref="I16:J16"/>
    <mergeCell ref="K16:L16"/>
    <mergeCell ref="F17:F18"/>
    <mergeCell ref="G17:G18"/>
    <mergeCell ref="H17:H18"/>
    <mergeCell ref="I17:I18"/>
    <mergeCell ref="J17:J18"/>
    <mergeCell ref="K17:K18"/>
    <mergeCell ref="L17:L18"/>
    <mergeCell ref="A8:L8"/>
    <mergeCell ref="A9:L9"/>
    <mergeCell ref="A10:L10"/>
    <mergeCell ref="A14:A18"/>
    <mergeCell ref="B14:B18"/>
    <mergeCell ref="C14:C18"/>
    <mergeCell ref="D14:D18"/>
    <mergeCell ref="E14:E18"/>
    <mergeCell ref="F14:H16"/>
    <mergeCell ref="I14:L15"/>
    <mergeCell ref="A2:D2"/>
    <mergeCell ref="A3:D3"/>
    <mergeCell ref="A6:L6"/>
    <mergeCell ref="A7:L7"/>
  </mergeCells>
  <printOptions/>
  <pageMargins left="0.1597222222222222" right="0.1597222222222222" top="0.3" bottom="0.1798611111111111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R58"/>
  <sheetViews>
    <sheetView zoomScale="120" zoomScaleNormal="120" workbookViewId="0" topLeftCell="A1">
      <selection activeCell="A37" sqref="A37"/>
    </sheetView>
  </sheetViews>
  <sheetFormatPr defaultColWidth="9.00390625" defaultRowHeight="12.75"/>
  <cols>
    <col min="1" max="1" width="6.00390625" style="11" customWidth="1"/>
    <col min="2" max="2" width="8.875" style="11" customWidth="1"/>
    <col min="3" max="3" width="26.75390625" style="11" customWidth="1"/>
    <col min="4" max="4" width="11.00390625" style="11" customWidth="1"/>
    <col min="5" max="5" width="19.375" style="11" customWidth="1"/>
    <col min="6" max="6" width="8.875" style="11" customWidth="1"/>
    <col min="7" max="7" width="6.25390625" style="11" customWidth="1"/>
    <col min="8" max="8" width="9.875" style="11" customWidth="1"/>
    <col min="9" max="9" width="6.25390625" style="11" customWidth="1"/>
    <col min="10" max="10" width="8.875" style="11" customWidth="1"/>
    <col min="11" max="11" width="6.25390625" style="11" customWidth="1"/>
    <col min="12" max="12" width="8.875" style="11" customWidth="1"/>
    <col min="13" max="13" width="6.25390625" style="11" customWidth="1"/>
    <col min="14" max="14" width="8.875" style="11" customWidth="1"/>
    <col min="15" max="15" width="6.25390625" style="11" customWidth="1"/>
    <col min="16" max="16" width="8.875" style="11" customWidth="1"/>
    <col min="17" max="17" width="6.25390625" style="11" customWidth="1"/>
    <col min="18" max="16384" width="8.875" style="11" customWidth="1"/>
  </cols>
  <sheetData>
    <row r="1" ht="12.75">
      <c r="O1" s="71" t="s">
        <v>515</v>
      </c>
    </row>
    <row r="2" spans="1:15" ht="12.75">
      <c r="A2" s="209" t="str">
        <f>Заполнить!$B$3</f>
        <v>Срібненський НВК</v>
      </c>
      <c r="B2" s="209"/>
      <c r="C2" s="209"/>
      <c r="D2" s="209"/>
      <c r="E2" s="209"/>
      <c r="F2" s="209"/>
      <c r="O2" s="71" t="s">
        <v>516</v>
      </c>
    </row>
    <row r="3" spans="1:15" ht="12.75">
      <c r="A3" s="217" t="s">
        <v>517</v>
      </c>
      <c r="B3" s="217"/>
      <c r="C3" s="217"/>
      <c r="D3" s="217"/>
      <c r="E3" s="217"/>
      <c r="F3" s="217"/>
      <c r="O3" s="71" t="s">
        <v>518</v>
      </c>
    </row>
    <row r="4" ht="12.75"/>
    <row r="5" ht="12.75"/>
    <row r="6" ht="12.75"/>
    <row r="7" spans="1:18" ht="21" customHeight="1">
      <c r="A7" s="254" t="s">
        <v>623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</row>
    <row r="8" spans="1:18" ht="21.75">
      <c r="A8" s="255" t="s">
        <v>624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10" spans="1:18" ht="12.75" customHeight="1">
      <c r="A10" s="226" t="str">
        <f>Заполнить!$B$6</f>
        <v>«___»__грудня___20_20_ р.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2.75">
      <c r="A11" s="217" t="s">
        <v>568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</row>
    <row r="13" ht="15.75">
      <c r="A13" s="43" t="str">
        <f>CONCATENATE("На підставі розпорядчого документа від ",Заполнить!B5,"  проведено інвентаризацію фактичної наявності запасів, ")</f>
        <v>На підставі розпорядчого документа від «  » грудня 2020 р. №  проведено інвентаризацію фактичної наявності запасів, </v>
      </c>
    </row>
    <row r="14" ht="15.75">
      <c r="A14" s="67" t="s">
        <v>625</v>
      </c>
    </row>
    <row r="15" spans="1:18" ht="75" customHeight="1">
      <c r="A15" s="256" t="s">
        <v>626</v>
      </c>
      <c r="B15" s="256" t="s">
        <v>627</v>
      </c>
      <c r="C15" s="256" t="s">
        <v>575</v>
      </c>
      <c r="D15" s="256"/>
      <c r="E15" s="205" t="s">
        <v>628</v>
      </c>
      <c r="F15" s="257" t="s">
        <v>629</v>
      </c>
      <c r="G15" s="256" t="s">
        <v>612</v>
      </c>
      <c r="H15" s="256"/>
      <c r="I15" s="256"/>
      <c r="J15" s="256"/>
      <c r="K15" s="256" t="s">
        <v>630</v>
      </c>
      <c r="L15" s="256"/>
      <c r="M15" s="256"/>
      <c r="N15" s="256"/>
      <c r="O15" s="256" t="s">
        <v>631</v>
      </c>
      <c r="P15" s="256"/>
      <c r="Q15" s="256" t="s">
        <v>632</v>
      </c>
      <c r="R15" s="256"/>
    </row>
    <row r="16" spans="1:18" ht="30.75" customHeight="1">
      <c r="A16" s="256"/>
      <c r="B16" s="256"/>
      <c r="C16" s="256" t="s">
        <v>633</v>
      </c>
      <c r="D16" s="256" t="s">
        <v>634</v>
      </c>
      <c r="E16" s="205"/>
      <c r="F16" s="257"/>
      <c r="G16" s="256" t="s">
        <v>613</v>
      </c>
      <c r="H16" s="256"/>
      <c r="I16" s="205" t="s">
        <v>614</v>
      </c>
      <c r="J16" s="205"/>
      <c r="K16" s="256" t="s">
        <v>635</v>
      </c>
      <c r="L16" s="256"/>
      <c r="M16" s="256" t="s">
        <v>636</v>
      </c>
      <c r="N16" s="256"/>
      <c r="O16" s="257" t="s">
        <v>233</v>
      </c>
      <c r="P16" s="257" t="s">
        <v>583</v>
      </c>
      <c r="Q16" s="257" t="s">
        <v>233</v>
      </c>
      <c r="R16" s="257" t="s">
        <v>583</v>
      </c>
    </row>
    <row r="17" spans="1:18" ht="12.75">
      <c r="A17" s="256"/>
      <c r="B17" s="256"/>
      <c r="C17" s="256"/>
      <c r="D17" s="256"/>
      <c r="E17" s="205"/>
      <c r="F17" s="257"/>
      <c r="G17" s="256"/>
      <c r="H17" s="256"/>
      <c r="I17" s="205"/>
      <c r="J17" s="205"/>
      <c r="K17" s="256"/>
      <c r="L17" s="256"/>
      <c r="M17" s="256"/>
      <c r="N17" s="256"/>
      <c r="O17" s="257"/>
      <c r="P17" s="257"/>
      <c r="Q17" s="257"/>
      <c r="R17" s="257"/>
    </row>
    <row r="18" spans="1:18" ht="51.75" customHeight="1">
      <c r="A18" s="256"/>
      <c r="B18" s="256"/>
      <c r="C18" s="256"/>
      <c r="D18" s="256"/>
      <c r="E18" s="205"/>
      <c r="F18" s="257"/>
      <c r="G18" s="131" t="s">
        <v>233</v>
      </c>
      <c r="H18" s="131" t="s">
        <v>583</v>
      </c>
      <c r="I18" s="131" t="s">
        <v>233</v>
      </c>
      <c r="J18" s="131" t="s">
        <v>583</v>
      </c>
      <c r="K18" s="131" t="s">
        <v>233</v>
      </c>
      <c r="L18" s="131" t="s">
        <v>583</v>
      </c>
      <c r="M18" s="131" t="s">
        <v>233</v>
      </c>
      <c r="N18" s="131" t="s">
        <v>583</v>
      </c>
      <c r="O18" s="257"/>
      <c r="P18" s="257"/>
      <c r="Q18" s="257"/>
      <c r="R18" s="257"/>
    </row>
    <row r="19" spans="1:18" ht="14.25">
      <c r="A19" s="94">
        <v>1</v>
      </c>
      <c r="B19" s="94">
        <v>2</v>
      </c>
      <c r="C19" s="94">
        <v>3</v>
      </c>
      <c r="D19" s="94">
        <v>4</v>
      </c>
      <c r="E19" s="94">
        <v>5</v>
      </c>
      <c r="F19" s="94">
        <v>6</v>
      </c>
      <c r="G19" s="94">
        <v>7</v>
      </c>
      <c r="H19" s="94">
        <v>8</v>
      </c>
      <c r="I19" s="94">
        <v>9</v>
      </c>
      <c r="J19" s="94">
        <v>10</v>
      </c>
      <c r="K19" s="94">
        <v>11</v>
      </c>
      <c r="L19" s="94">
        <v>12</v>
      </c>
      <c r="M19" s="94">
        <v>13</v>
      </c>
      <c r="N19" s="94">
        <v>14</v>
      </c>
      <c r="O19" s="94">
        <v>15</v>
      </c>
      <c r="P19" s="94">
        <v>16</v>
      </c>
      <c r="Q19" s="94">
        <v>17</v>
      </c>
      <c r="R19" s="94">
        <v>18</v>
      </c>
    </row>
    <row r="20" spans="1:18" ht="15">
      <c r="A20" s="130">
        <v>1</v>
      </c>
      <c r="B20" s="130"/>
      <c r="C20" s="130"/>
      <c r="D20" s="94"/>
      <c r="E20" s="94"/>
      <c r="F20" s="94"/>
      <c r="G20" s="132"/>
      <c r="H20" s="133"/>
      <c r="I20" s="132"/>
      <c r="J20" s="133"/>
      <c r="K20" s="132"/>
      <c r="L20" s="133"/>
      <c r="M20" s="132"/>
      <c r="N20" s="133"/>
      <c r="O20" s="132"/>
      <c r="P20" s="133"/>
      <c r="Q20" s="132"/>
      <c r="R20" s="133"/>
    </row>
    <row r="21" spans="1:18" ht="14.25">
      <c r="A21" s="94" t="s">
        <v>637</v>
      </c>
      <c r="B21" s="94"/>
      <c r="C21" s="94"/>
      <c r="D21" s="94"/>
      <c r="E21" s="94"/>
      <c r="F21" s="94"/>
      <c r="G21" s="132"/>
      <c r="H21" s="133"/>
      <c r="I21" s="132"/>
      <c r="J21" s="133"/>
      <c r="K21" s="132"/>
      <c r="L21" s="133"/>
      <c r="M21" s="132"/>
      <c r="N21" s="133"/>
      <c r="O21" s="132"/>
      <c r="P21" s="133"/>
      <c r="Q21" s="132"/>
      <c r="R21" s="133"/>
    </row>
    <row r="22" spans="1:18" ht="14.25" customHeight="1">
      <c r="A22" s="238" t="s">
        <v>618</v>
      </c>
      <c r="B22" s="238"/>
      <c r="C22" s="238"/>
      <c r="D22" s="94" t="s">
        <v>587</v>
      </c>
      <c r="E22" s="94"/>
      <c r="F22" s="94" t="s">
        <v>587</v>
      </c>
      <c r="G22" s="132">
        <f aca="true" t="shared" si="0" ref="G22:R22">SUM(G20:G21)</f>
        <v>0</v>
      </c>
      <c r="H22" s="133">
        <f t="shared" si="0"/>
        <v>0</v>
      </c>
      <c r="I22" s="132">
        <f t="shared" si="0"/>
        <v>0</v>
      </c>
      <c r="J22" s="133">
        <f t="shared" si="0"/>
        <v>0</v>
      </c>
      <c r="K22" s="132">
        <f t="shared" si="0"/>
        <v>0</v>
      </c>
      <c r="L22" s="133">
        <f t="shared" si="0"/>
        <v>0</v>
      </c>
      <c r="M22" s="132">
        <f t="shared" si="0"/>
        <v>0</v>
      </c>
      <c r="N22" s="133">
        <f t="shared" si="0"/>
        <v>0</v>
      </c>
      <c r="O22" s="132">
        <f t="shared" si="0"/>
        <v>0</v>
      </c>
      <c r="P22" s="133">
        <f t="shared" si="0"/>
        <v>0</v>
      </c>
      <c r="Q22" s="132">
        <f t="shared" si="0"/>
        <v>0</v>
      </c>
      <c r="R22" s="133">
        <f t="shared" si="0"/>
        <v>0</v>
      </c>
    </row>
    <row r="24" spans="1:8" ht="12.75">
      <c r="A24" s="11" t="s">
        <v>638</v>
      </c>
      <c r="D24" s="58"/>
      <c r="F24" s="222"/>
      <c r="G24" s="222"/>
      <c r="H24" s="222"/>
    </row>
    <row r="25" spans="1:8" ht="12.75">
      <c r="A25" s="11" t="s">
        <v>506</v>
      </c>
      <c r="D25" s="60" t="s">
        <v>223</v>
      </c>
      <c r="F25" s="243" t="s">
        <v>526</v>
      </c>
      <c r="G25" s="243"/>
      <c r="H25" s="243"/>
    </row>
    <row r="27" spans="1:8" ht="15.75">
      <c r="A27" s="49" t="s">
        <v>620</v>
      </c>
      <c r="B27" s="50"/>
      <c r="C27" s="47"/>
      <c r="D27" s="128"/>
      <c r="E27" s="47"/>
      <c r="F27" s="220" t="str">
        <f>Заполнить!$H$12</f>
        <v>М.О.Дудка</v>
      </c>
      <c r="G27" s="220"/>
      <c r="H27" s="220"/>
    </row>
    <row r="28" spans="1:8" ht="12.75">
      <c r="A28" s="129"/>
      <c r="B28" s="50"/>
      <c r="C28" s="47"/>
      <c r="D28" s="55" t="s">
        <v>223</v>
      </c>
      <c r="E28" s="47"/>
      <c r="F28" s="221" t="s">
        <v>526</v>
      </c>
      <c r="G28" s="221"/>
      <c r="H28" s="221"/>
    </row>
    <row r="29" spans="1:8" ht="15.75">
      <c r="A29" s="49" t="s">
        <v>621</v>
      </c>
      <c r="B29" s="50"/>
      <c r="C29" s="47"/>
      <c r="D29" s="128"/>
      <c r="E29" s="47"/>
      <c r="F29" s="220" t="str">
        <f>Заполнить!$H$13</f>
        <v>В.П.Славич</v>
      </c>
      <c r="G29" s="220"/>
      <c r="H29" s="220"/>
    </row>
    <row r="30" spans="1:8" ht="12.75">
      <c r="A30" s="50"/>
      <c r="B30" s="50"/>
      <c r="C30" s="47"/>
      <c r="D30" s="55" t="s">
        <v>223</v>
      </c>
      <c r="E30" s="47"/>
      <c r="F30" s="221" t="s">
        <v>526</v>
      </c>
      <c r="G30" s="221"/>
      <c r="H30" s="221"/>
    </row>
    <row r="31" spans="1:8" ht="15.75">
      <c r="A31" s="50"/>
      <c r="B31" s="50"/>
      <c r="C31" s="47"/>
      <c r="D31" s="128"/>
      <c r="E31" s="47"/>
      <c r="F31" s="220" t="str">
        <f>Заполнить!$H$14</f>
        <v>Т.С.Солдатенко</v>
      </c>
      <c r="G31" s="220"/>
      <c r="H31" s="220"/>
    </row>
    <row r="32" spans="1:8" ht="12.75">
      <c r="A32" s="50"/>
      <c r="B32" s="50"/>
      <c r="C32" s="47"/>
      <c r="D32" s="55" t="s">
        <v>223</v>
      </c>
      <c r="E32" s="47"/>
      <c r="F32" s="221" t="s">
        <v>526</v>
      </c>
      <c r="G32" s="221"/>
      <c r="H32" s="221"/>
    </row>
    <row r="33" spans="1:8" ht="15.75">
      <c r="A33" s="50"/>
      <c r="B33" s="50"/>
      <c r="C33" s="47"/>
      <c r="D33" s="128"/>
      <c r="E33" s="47"/>
      <c r="F33" s="220" t="str">
        <f>Заполнить!$H$15</f>
        <v>М.А.Колесник</v>
      </c>
      <c r="G33" s="220"/>
      <c r="H33" s="220"/>
    </row>
    <row r="34" spans="1:8" ht="12.75">
      <c r="A34" s="50"/>
      <c r="B34" s="50"/>
      <c r="C34" s="47"/>
      <c r="D34" s="55" t="s">
        <v>223</v>
      </c>
      <c r="E34" s="47"/>
      <c r="F34" s="221" t="s">
        <v>526</v>
      </c>
      <c r="G34" s="221"/>
      <c r="H34" s="221"/>
    </row>
    <row r="35" spans="1:8" ht="15.75">
      <c r="A35" s="50"/>
      <c r="B35" s="50"/>
      <c r="C35" s="47"/>
      <c r="D35" s="128"/>
      <c r="E35" s="47"/>
      <c r="F35" s="220" t="str">
        <f>Заполнить!$H$16</f>
        <v>О.О.Солдатенко</v>
      </c>
      <c r="G35" s="220"/>
      <c r="H35" s="220"/>
    </row>
    <row r="36" spans="1:8" ht="12.75">
      <c r="A36" s="50"/>
      <c r="B36" s="50"/>
      <c r="C36" s="47"/>
      <c r="D36" s="55" t="s">
        <v>223</v>
      </c>
      <c r="E36" s="47"/>
      <c r="F36" s="221" t="s">
        <v>526</v>
      </c>
      <c r="G36" s="221"/>
      <c r="H36" s="221"/>
    </row>
    <row r="37" spans="1:8" ht="15.75" hidden="1">
      <c r="A37" s="47"/>
      <c r="B37" s="47"/>
      <c r="C37" s="47"/>
      <c r="D37" s="128"/>
      <c r="E37" s="47"/>
      <c r="F37" s="220">
        <f>Заполнить!$H$17</f>
        <v>0</v>
      </c>
      <c r="G37" s="220"/>
      <c r="H37" s="220"/>
    </row>
    <row r="38" spans="4:8" ht="12.75" hidden="1">
      <c r="D38" s="55" t="s">
        <v>223</v>
      </c>
      <c r="E38" s="47"/>
      <c r="F38" s="221" t="s">
        <v>526</v>
      </c>
      <c r="G38" s="221"/>
      <c r="H38" s="221"/>
    </row>
    <row r="39" spans="4:8" ht="15.75" hidden="1">
      <c r="D39" s="128"/>
      <c r="E39" s="47"/>
      <c r="F39" s="220">
        <f>Заполнить!$H$18</f>
        <v>0</v>
      </c>
      <c r="G39" s="220"/>
      <c r="H39" s="220"/>
    </row>
    <row r="40" spans="4:8" ht="12.75" hidden="1">
      <c r="D40" s="55" t="s">
        <v>223</v>
      </c>
      <c r="E40" s="47"/>
      <c r="F40" s="221" t="s">
        <v>526</v>
      </c>
      <c r="G40" s="221"/>
      <c r="H40" s="221"/>
    </row>
    <row r="41" spans="4:8" ht="15.75" hidden="1">
      <c r="D41" s="128"/>
      <c r="E41" s="47"/>
      <c r="F41" s="220">
        <f>Заполнить!$H$19</f>
        <v>0</v>
      </c>
      <c r="G41" s="220"/>
      <c r="H41" s="220"/>
    </row>
    <row r="42" spans="4:8" ht="12.75" hidden="1">
      <c r="D42" s="55" t="s">
        <v>223</v>
      </c>
      <c r="E42" s="47"/>
      <c r="F42" s="221" t="s">
        <v>526</v>
      </c>
      <c r="G42" s="221"/>
      <c r="H42" s="221"/>
    </row>
    <row r="43" spans="4:8" ht="15.75" hidden="1">
      <c r="D43" s="128"/>
      <c r="E43" s="47"/>
      <c r="F43" s="220">
        <f>Заполнить!$H$20</f>
        <v>0</v>
      </c>
      <c r="G43" s="220"/>
      <c r="H43" s="220"/>
    </row>
    <row r="44" spans="4:8" ht="12.75" hidden="1">
      <c r="D44" s="55" t="s">
        <v>223</v>
      </c>
      <c r="E44" s="47"/>
      <c r="F44" s="221" t="s">
        <v>526</v>
      </c>
      <c r="G44" s="221"/>
      <c r="H44" s="221"/>
    </row>
    <row r="45" spans="4:8" ht="15.75" hidden="1">
      <c r="D45" s="128"/>
      <c r="E45" s="47"/>
      <c r="F45" s="220">
        <f>Заполнить!$H$21</f>
        <v>0</v>
      </c>
      <c r="G45" s="220"/>
      <c r="H45" s="220"/>
    </row>
    <row r="46" spans="4:8" ht="12.75" hidden="1">
      <c r="D46" s="55" t="s">
        <v>223</v>
      </c>
      <c r="E46" s="47"/>
      <c r="F46" s="221" t="s">
        <v>526</v>
      </c>
      <c r="G46" s="221"/>
      <c r="H46" s="221"/>
    </row>
    <row r="47" spans="4:8" ht="15.75" hidden="1">
      <c r="D47" s="128"/>
      <c r="E47" s="47"/>
      <c r="F47" s="220">
        <f>Заполнить!$H$22</f>
        <v>0</v>
      </c>
      <c r="G47" s="220"/>
      <c r="H47" s="220"/>
    </row>
    <row r="48" spans="4:8" ht="12.75" hidden="1">
      <c r="D48" s="55" t="s">
        <v>223</v>
      </c>
      <c r="E48" s="47"/>
      <c r="F48" s="221" t="s">
        <v>526</v>
      </c>
      <c r="G48" s="221"/>
      <c r="H48" s="221"/>
    </row>
    <row r="49" spans="4:8" ht="15.75" hidden="1">
      <c r="D49" s="128"/>
      <c r="E49" s="47"/>
      <c r="F49" s="220">
        <f>Заполнить!$H$23</f>
        <v>0</v>
      </c>
      <c r="G49" s="220"/>
      <c r="H49" s="220"/>
    </row>
    <row r="50" spans="4:8" ht="12.75" hidden="1">
      <c r="D50" s="55" t="s">
        <v>223</v>
      </c>
      <c r="E50" s="47"/>
      <c r="F50" s="221" t="s">
        <v>526</v>
      </c>
      <c r="G50" s="221"/>
      <c r="H50" s="221"/>
    </row>
    <row r="51" spans="4:8" ht="15.75" hidden="1">
      <c r="D51" s="128"/>
      <c r="E51" s="47"/>
      <c r="F51" s="220">
        <f>Заполнить!$H$24</f>
        <v>0</v>
      </c>
      <c r="G51" s="220"/>
      <c r="H51" s="220"/>
    </row>
    <row r="52" spans="4:8" ht="12.75" hidden="1">
      <c r="D52" s="55" t="s">
        <v>223</v>
      </c>
      <c r="E52" s="47"/>
      <c r="F52" s="221" t="s">
        <v>526</v>
      </c>
      <c r="G52" s="221"/>
      <c r="H52" s="221"/>
    </row>
    <row r="53" spans="4:8" ht="15.75" hidden="1">
      <c r="D53" s="128"/>
      <c r="E53" s="47"/>
      <c r="F53" s="220">
        <f>Заполнить!$H$25</f>
        <v>0</v>
      </c>
      <c r="G53" s="220"/>
      <c r="H53" s="220"/>
    </row>
    <row r="54" spans="4:8" ht="12.75" hidden="1">
      <c r="D54" s="55" t="s">
        <v>223</v>
      </c>
      <c r="E54" s="47"/>
      <c r="F54" s="221" t="s">
        <v>526</v>
      </c>
      <c r="G54" s="221"/>
      <c r="H54" s="221"/>
    </row>
    <row r="55" spans="4:8" ht="15.75" hidden="1">
      <c r="D55" s="128"/>
      <c r="E55" s="47"/>
      <c r="F55" s="220">
        <f>Заполнить!$H$26</f>
        <v>0</v>
      </c>
      <c r="G55" s="220"/>
      <c r="H55" s="220"/>
    </row>
    <row r="56" spans="4:8" ht="12.75" hidden="1">
      <c r="D56" s="55" t="s">
        <v>223</v>
      </c>
      <c r="E56" s="47"/>
      <c r="F56" s="221" t="s">
        <v>526</v>
      </c>
      <c r="G56" s="221"/>
      <c r="H56" s="221"/>
    </row>
    <row r="57" spans="1:3" ht="12.75">
      <c r="A57" s="58"/>
      <c r="B57" s="58"/>
      <c r="C57" s="58"/>
    </row>
    <row r="58" ht="18.75">
      <c r="A58" s="134" t="s">
        <v>639</v>
      </c>
    </row>
  </sheetData>
  <sheetProtection selectLockedCells="1" selectUnlockedCells="1"/>
  <mergeCells count="58">
    <mergeCell ref="F55:H55"/>
    <mergeCell ref="F56:H56"/>
    <mergeCell ref="F51:H51"/>
    <mergeCell ref="F52:H52"/>
    <mergeCell ref="F53:H53"/>
    <mergeCell ref="F54:H54"/>
    <mergeCell ref="F47:H47"/>
    <mergeCell ref="F48:H48"/>
    <mergeCell ref="F49:H49"/>
    <mergeCell ref="F50:H50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R16:R18"/>
    <mergeCell ref="A22:C22"/>
    <mergeCell ref="F24:H24"/>
    <mergeCell ref="F25:H25"/>
    <mergeCell ref="Q15:R15"/>
    <mergeCell ref="C16:C18"/>
    <mergeCell ref="D16:D18"/>
    <mergeCell ref="G16:H17"/>
    <mergeCell ref="I16:J17"/>
    <mergeCell ref="K16:L17"/>
    <mergeCell ref="M16:N17"/>
    <mergeCell ref="O16:O18"/>
    <mergeCell ref="P16:P18"/>
    <mergeCell ref="Q16:Q18"/>
    <mergeCell ref="A10:R10"/>
    <mergeCell ref="A11:R11"/>
    <mergeCell ref="A15:A18"/>
    <mergeCell ref="B15:B18"/>
    <mergeCell ref="C15:D15"/>
    <mergeCell ref="E15:E18"/>
    <mergeCell ref="F15:F18"/>
    <mergeCell ref="G15:J15"/>
    <mergeCell ref="K15:N15"/>
    <mergeCell ref="O15:P15"/>
    <mergeCell ref="A2:F2"/>
    <mergeCell ref="A3:F3"/>
    <mergeCell ref="A7:R7"/>
    <mergeCell ref="A8:R8"/>
  </mergeCells>
  <printOptions/>
  <pageMargins left="0.1597222222222222" right="0.1597222222222222" top="0.44027777777777777" bottom="0.30972222222222223" header="0.5118055555555555" footer="0.5118055555555555"/>
  <pageSetup horizontalDpi="300" verticalDpi="300" orientation="landscape" paperSize="9" scale="8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2:M98"/>
  <sheetViews>
    <sheetView zoomScale="120" zoomScaleNormal="120" workbookViewId="0" topLeftCell="A1">
      <selection activeCell="A48" sqref="A48"/>
    </sheetView>
  </sheetViews>
  <sheetFormatPr defaultColWidth="9.00390625" defaultRowHeight="12.75"/>
  <cols>
    <col min="1" max="1" width="4.875" style="11" customWidth="1"/>
    <col min="2" max="2" width="12.875" style="11" customWidth="1"/>
    <col min="3" max="7" width="6.375" style="11" customWidth="1"/>
    <col min="8" max="9" width="12.125" style="11" customWidth="1"/>
    <col min="10" max="10" width="13.25390625" style="11" customWidth="1"/>
    <col min="11" max="11" width="11.375" style="11" customWidth="1"/>
    <col min="12" max="16384" width="8.875" style="11" customWidth="1"/>
  </cols>
  <sheetData>
    <row r="1" ht="12.75"/>
    <row r="2" spans="1:9" ht="12.75">
      <c r="A2" s="209" t="str">
        <f>Заполнить!$B$3</f>
        <v>Срібненський НВК</v>
      </c>
      <c r="B2" s="209"/>
      <c r="C2" s="209"/>
      <c r="D2" s="209"/>
      <c r="E2" s="209"/>
      <c r="F2" s="209"/>
      <c r="G2" s="209"/>
      <c r="I2" s="71" t="s">
        <v>515</v>
      </c>
    </row>
    <row r="3" spans="1:9" ht="12.75">
      <c r="A3" s="210" t="s">
        <v>517</v>
      </c>
      <c r="B3" s="210"/>
      <c r="C3" s="210"/>
      <c r="D3" s="210"/>
      <c r="E3" s="210"/>
      <c r="F3" s="210"/>
      <c r="G3" s="210"/>
      <c r="I3" s="71" t="s">
        <v>516</v>
      </c>
    </row>
    <row r="4" ht="12.75">
      <c r="I4" s="71" t="s">
        <v>518</v>
      </c>
    </row>
    <row r="5" ht="12.75"/>
    <row r="7" spans="1:11" ht="15.75" customHeight="1">
      <c r="A7" s="255" t="s">
        <v>640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1" ht="21.75">
      <c r="A8" s="255" t="s">
        <v>641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12.75" customHeight="1">
      <c r="A9" s="226" t="str">
        <f>Заполнить!$B$6</f>
        <v>«___»__грудня___20_20_ р.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2.75">
      <c r="A10" s="217" t="s">
        <v>568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8.75" customHeight="1">
      <c r="A11" s="258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>На підставі розпорядчого документа від «  » грудня 2020 р. № проведено інвентаризацію грошових коштів, які обліковуються на субрахунку(ах) 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</row>
    <row r="12" spans="1:11" ht="17.2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1" ht="15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1:11" ht="15.75" customHeight="1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ht="15.75">
      <c r="A15" s="67" t="str">
        <f>CONCATENATE("станом на ",Заполнить!$B$7)</f>
        <v>станом на «___»___грудня____20_20_ р.</v>
      </c>
    </row>
    <row r="16" ht="9" customHeight="1">
      <c r="A16" s="21"/>
    </row>
    <row r="17" ht="15.75">
      <c r="A17" s="67" t="s">
        <v>642</v>
      </c>
    </row>
    <row r="18" ht="3" customHeight="1"/>
    <row r="19" spans="1:11" ht="63.75" customHeight="1">
      <c r="A19" s="26" t="s">
        <v>229</v>
      </c>
      <c r="B19" s="26" t="s">
        <v>627</v>
      </c>
      <c r="C19" s="260" t="s">
        <v>643</v>
      </c>
      <c r="D19" s="260"/>
      <c r="E19" s="260"/>
      <c r="F19" s="260"/>
      <c r="G19" s="260"/>
      <c r="H19" s="26" t="s">
        <v>644</v>
      </c>
      <c r="I19" s="26" t="s">
        <v>645</v>
      </c>
      <c r="J19" s="26" t="s">
        <v>646</v>
      </c>
      <c r="K19" s="26" t="s">
        <v>647</v>
      </c>
    </row>
    <row r="20" spans="1:11" ht="12.75">
      <c r="A20" s="76">
        <v>1</v>
      </c>
      <c r="B20" s="76">
        <v>2</v>
      </c>
      <c r="C20" s="261">
        <v>3</v>
      </c>
      <c r="D20" s="261"/>
      <c r="E20" s="261"/>
      <c r="F20" s="261"/>
      <c r="G20" s="261"/>
      <c r="H20" s="76">
        <v>4</v>
      </c>
      <c r="I20" s="76">
        <v>5</v>
      </c>
      <c r="J20" s="76">
        <v>6</v>
      </c>
      <c r="K20" s="76">
        <v>7</v>
      </c>
    </row>
    <row r="21" spans="1:11" ht="12.75">
      <c r="A21" s="23"/>
      <c r="B21" s="27"/>
      <c r="C21" s="262"/>
      <c r="D21" s="262"/>
      <c r="E21" s="262"/>
      <c r="F21" s="262"/>
      <c r="G21" s="262"/>
      <c r="H21" s="27"/>
      <c r="I21" s="27"/>
      <c r="J21" s="29"/>
      <c r="K21" s="29"/>
    </row>
    <row r="22" spans="1:11" ht="12.75">
      <c r="A22" s="27"/>
      <c r="B22" s="27"/>
      <c r="C22" s="262"/>
      <c r="D22" s="262"/>
      <c r="E22" s="262"/>
      <c r="F22" s="262"/>
      <c r="G22" s="262"/>
      <c r="H22" s="27"/>
      <c r="I22" s="27"/>
      <c r="J22" s="29"/>
      <c r="K22" s="29"/>
    </row>
    <row r="23" spans="1:11" ht="12.75">
      <c r="A23" s="27">
        <v>0</v>
      </c>
      <c r="B23" s="27"/>
      <c r="C23" s="262"/>
      <c r="D23" s="262"/>
      <c r="E23" s="262"/>
      <c r="F23" s="262"/>
      <c r="G23" s="262"/>
      <c r="H23" s="27"/>
      <c r="I23" s="27"/>
      <c r="J23" s="29"/>
      <c r="K23" s="29"/>
    </row>
    <row r="24" spans="1:11" ht="12.75" customHeight="1">
      <c r="A24" s="263" t="s">
        <v>601</v>
      </c>
      <c r="B24" s="263"/>
      <c r="C24" s="263"/>
      <c r="D24" s="263"/>
      <c r="E24" s="263"/>
      <c r="F24" s="263"/>
      <c r="G24" s="263"/>
      <c r="H24" s="263"/>
      <c r="I24" s="263"/>
      <c r="J24" s="31">
        <f>SUM(J21:J23)</f>
        <v>0</v>
      </c>
      <c r="K24" s="31">
        <f>SUM(K21:K23)</f>
        <v>0</v>
      </c>
    </row>
    <row r="26" ht="15.75">
      <c r="A26" s="43" t="s">
        <v>648</v>
      </c>
    </row>
    <row r="27" ht="15">
      <c r="B27" s="65" t="e">
        <f>CONCATENATE("а) кількість порядкових номерів:  ",ЧислоПрописом(A23))</f>
        <v>#NAME?</v>
      </c>
    </row>
    <row r="28" spans="6:13" ht="15">
      <c r="F28" s="135" t="s">
        <v>503</v>
      </c>
      <c r="G28" s="136"/>
      <c r="M28" s="65" t="s">
        <v>649</v>
      </c>
    </row>
    <row r="30" ht="15">
      <c r="B30" s="65" t="e">
        <f>CONCATENATE("б) загальна сума (фактично) згідно з випискою(ами): ",СумаПрописом(J24))</f>
        <v>#NAME?</v>
      </c>
    </row>
    <row r="31" spans="8:10" ht="12.75">
      <c r="H31" s="137" t="s">
        <v>561</v>
      </c>
      <c r="I31" s="137" t="s">
        <v>503</v>
      </c>
      <c r="J31" s="138"/>
    </row>
    <row r="33" ht="15">
      <c r="B33" s="65" t="e">
        <f>CONCATENATE("в)  загальна сума за даними бухгалтерського обліку: ",СумаПрописом(K24))</f>
        <v>#NAME?</v>
      </c>
    </row>
    <row r="34" spans="8:10" ht="12.75">
      <c r="H34" s="138"/>
      <c r="I34" s="137" t="s">
        <v>503</v>
      </c>
      <c r="J34" s="138"/>
    </row>
    <row r="35" spans="8:10" ht="12.75">
      <c r="H35" s="42"/>
      <c r="I35" s="124"/>
      <c r="J35" s="42"/>
    </row>
    <row r="36" spans="1:10" ht="15.75">
      <c r="A36" s="139" t="s">
        <v>507</v>
      </c>
      <c r="H36" s="42"/>
      <c r="I36" s="124"/>
      <c r="J36" s="42"/>
    </row>
    <row r="37" spans="1:11" ht="15.75">
      <c r="A37" s="219" t="str">
        <f>Заполнить!$B$12</f>
        <v>Директор НВК</v>
      </c>
      <c r="B37" s="219"/>
      <c r="C37" s="219"/>
      <c r="D37" s="219"/>
      <c r="E37" s="219"/>
      <c r="F37" s="52"/>
      <c r="G37" s="53"/>
      <c r="H37" s="52"/>
      <c r="I37" s="220" t="str">
        <f>Заполнить!$H$12</f>
        <v>М.О.Дудка</v>
      </c>
      <c r="J37" s="220"/>
      <c r="K37" s="220"/>
    </row>
    <row r="38" spans="1:11" ht="12.75">
      <c r="A38" s="221" t="s">
        <v>525</v>
      </c>
      <c r="B38" s="221"/>
      <c r="C38" s="221"/>
      <c r="D38" s="221"/>
      <c r="E38" s="221"/>
      <c r="F38" s="56"/>
      <c r="G38" s="55" t="s">
        <v>223</v>
      </c>
      <c r="H38" s="56"/>
      <c r="I38" s="221" t="s">
        <v>526</v>
      </c>
      <c r="J38" s="221"/>
      <c r="K38" s="221"/>
    </row>
    <row r="39" spans="1:11" ht="15.75">
      <c r="A39" s="140" t="s">
        <v>508</v>
      </c>
      <c r="B39" s="55"/>
      <c r="C39" s="55"/>
      <c r="D39" s="55"/>
      <c r="E39" s="55"/>
      <c r="F39" s="56"/>
      <c r="G39" s="55"/>
      <c r="H39" s="56"/>
      <c r="I39" s="55"/>
      <c r="J39" s="55"/>
      <c r="K39" s="55"/>
    </row>
    <row r="40" spans="1:11" ht="15.75">
      <c r="A40" s="219" t="str">
        <f>Заполнить!$B$13</f>
        <v>Головний бухгалтер</v>
      </c>
      <c r="B40" s="219"/>
      <c r="C40" s="219"/>
      <c r="D40" s="219"/>
      <c r="E40" s="219"/>
      <c r="F40" s="52"/>
      <c r="G40" s="53"/>
      <c r="H40" s="52"/>
      <c r="I40" s="220" t="str">
        <f>Заполнить!$H$13</f>
        <v>В.П.Славич</v>
      </c>
      <c r="J40" s="220"/>
      <c r="K40" s="220"/>
    </row>
    <row r="41" spans="1:11" ht="12.75">
      <c r="A41" s="221" t="s">
        <v>525</v>
      </c>
      <c r="B41" s="221"/>
      <c r="C41" s="221"/>
      <c r="D41" s="221"/>
      <c r="E41" s="221"/>
      <c r="F41" s="56"/>
      <c r="G41" s="55" t="s">
        <v>223</v>
      </c>
      <c r="H41" s="56"/>
      <c r="I41" s="221" t="s">
        <v>526</v>
      </c>
      <c r="J41" s="221"/>
      <c r="K41" s="221"/>
    </row>
    <row r="42" spans="1:11" ht="15.75">
      <c r="A42" s="219" t="str">
        <f>Заполнить!$B$14</f>
        <v>ЗДНВР</v>
      </c>
      <c r="B42" s="219"/>
      <c r="C42" s="219"/>
      <c r="D42" s="219"/>
      <c r="E42" s="219"/>
      <c r="F42" s="52"/>
      <c r="G42" s="53"/>
      <c r="H42" s="52"/>
      <c r="I42" s="220" t="str">
        <f>Заполнить!$H$14</f>
        <v>Т.С.Солдатенко</v>
      </c>
      <c r="J42" s="220"/>
      <c r="K42" s="220"/>
    </row>
    <row r="43" spans="1:11" ht="12.75">
      <c r="A43" s="221" t="s">
        <v>525</v>
      </c>
      <c r="B43" s="221"/>
      <c r="C43" s="221"/>
      <c r="D43" s="221"/>
      <c r="E43" s="221"/>
      <c r="F43" s="56"/>
      <c r="G43" s="55" t="s">
        <v>223</v>
      </c>
      <c r="H43" s="56"/>
      <c r="I43" s="221" t="s">
        <v>526</v>
      </c>
      <c r="J43" s="221"/>
      <c r="K43" s="221"/>
    </row>
    <row r="44" spans="1:11" ht="15.75">
      <c r="A44" s="219" t="str">
        <f>Заполнить!$B$15</f>
        <v>Профсоюз</v>
      </c>
      <c r="B44" s="219"/>
      <c r="C44" s="219"/>
      <c r="D44" s="219"/>
      <c r="E44" s="219"/>
      <c r="F44" s="52"/>
      <c r="G44" s="53"/>
      <c r="H44" s="52"/>
      <c r="I44" s="220" t="str">
        <f>Заполнить!$H$15</f>
        <v>М.А.Колесник</v>
      </c>
      <c r="J44" s="220"/>
      <c r="K44" s="220"/>
    </row>
    <row r="45" spans="1:11" ht="12.75">
      <c r="A45" s="221" t="s">
        <v>525</v>
      </c>
      <c r="B45" s="221"/>
      <c r="C45" s="221"/>
      <c r="D45" s="221"/>
      <c r="E45" s="221"/>
      <c r="F45" s="56"/>
      <c r="G45" s="55" t="s">
        <v>223</v>
      </c>
      <c r="H45" s="56"/>
      <c r="I45" s="221" t="s">
        <v>526</v>
      </c>
      <c r="J45" s="221"/>
      <c r="K45" s="221"/>
    </row>
    <row r="46" spans="1:11" ht="15.75">
      <c r="A46" s="219" t="str">
        <f>Заполнить!$B$16</f>
        <v>Завгосп</v>
      </c>
      <c r="B46" s="219"/>
      <c r="C46" s="219"/>
      <c r="D46" s="219"/>
      <c r="E46" s="219"/>
      <c r="F46" s="52"/>
      <c r="G46" s="53"/>
      <c r="H46" s="52"/>
      <c r="I46" s="220" t="str">
        <f>Заполнить!$H$16</f>
        <v>О.О.Солдатенко</v>
      </c>
      <c r="J46" s="220"/>
      <c r="K46" s="220"/>
    </row>
    <row r="47" spans="1:11" ht="12.75">
      <c r="A47" s="221" t="s">
        <v>525</v>
      </c>
      <c r="B47" s="221"/>
      <c r="C47" s="221"/>
      <c r="D47" s="221"/>
      <c r="E47" s="221"/>
      <c r="F47" s="56"/>
      <c r="G47" s="55" t="s">
        <v>223</v>
      </c>
      <c r="H47" s="56"/>
      <c r="I47" s="221" t="s">
        <v>526</v>
      </c>
      <c r="J47" s="221"/>
      <c r="K47" s="221"/>
    </row>
    <row r="48" spans="1:11" ht="15.75" hidden="1">
      <c r="A48" s="219">
        <f>Заполнить!$B$17</f>
        <v>0</v>
      </c>
      <c r="B48" s="219"/>
      <c r="C48" s="219"/>
      <c r="D48" s="219"/>
      <c r="E48" s="219"/>
      <c r="F48" s="52"/>
      <c r="G48" s="53"/>
      <c r="H48" s="52"/>
      <c r="I48" s="220">
        <f>Заполнить!$H$17</f>
        <v>0</v>
      </c>
      <c r="J48" s="220"/>
      <c r="K48" s="220"/>
    </row>
    <row r="49" spans="1:11" ht="12.75" hidden="1">
      <c r="A49" s="221" t="s">
        <v>525</v>
      </c>
      <c r="B49" s="221"/>
      <c r="C49" s="221"/>
      <c r="D49" s="221"/>
      <c r="E49" s="221"/>
      <c r="F49" s="56"/>
      <c r="G49" s="55" t="s">
        <v>223</v>
      </c>
      <c r="H49" s="56"/>
      <c r="I49" s="221" t="s">
        <v>526</v>
      </c>
      <c r="J49" s="221"/>
      <c r="K49" s="221"/>
    </row>
    <row r="50" spans="1:11" ht="15.75" hidden="1">
      <c r="A50" s="219">
        <f>Заполнить!$B$18</f>
        <v>0</v>
      </c>
      <c r="B50" s="219"/>
      <c r="C50" s="219"/>
      <c r="D50" s="219"/>
      <c r="E50" s="219"/>
      <c r="F50" s="52"/>
      <c r="G50" s="53"/>
      <c r="H50" s="52"/>
      <c r="I50" s="220">
        <f>Заполнить!$H$18</f>
        <v>0</v>
      </c>
      <c r="J50" s="220"/>
      <c r="K50" s="220"/>
    </row>
    <row r="51" spans="1:11" ht="12.75" hidden="1">
      <c r="A51" s="221" t="s">
        <v>525</v>
      </c>
      <c r="B51" s="221"/>
      <c r="C51" s="221"/>
      <c r="D51" s="221"/>
      <c r="E51" s="221"/>
      <c r="F51" s="56"/>
      <c r="G51" s="55" t="s">
        <v>223</v>
      </c>
      <c r="H51" s="56"/>
      <c r="I51" s="221" t="s">
        <v>526</v>
      </c>
      <c r="J51" s="221"/>
      <c r="K51" s="221"/>
    </row>
    <row r="52" spans="1:11" ht="15.75" hidden="1">
      <c r="A52" s="219">
        <f>Заполнить!$B$19</f>
        <v>0</v>
      </c>
      <c r="B52" s="219"/>
      <c r="C52" s="219"/>
      <c r="D52" s="219"/>
      <c r="E52" s="219"/>
      <c r="F52" s="52"/>
      <c r="G52" s="53"/>
      <c r="H52" s="52"/>
      <c r="I52" s="220">
        <f>Заполнить!$H$19</f>
        <v>0</v>
      </c>
      <c r="J52" s="220"/>
      <c r="K52" s="220"/>
    </row>
    <row r="53" spans="1:11" ht="12.75" hidden="1">
      <c r="A53" s="221" t="s">
        <v>525</v>
      </c>
      <c r="B53" s="221"/>
      <c r="C53" s="221"/>
      <c r="D53" s="221"/>
      <c r="E53" s="221"/>
      <c r="F53" s="56"/>
      <c r="G53" s="55" t="s">
        <v>223</v>
      </c>
      <c r="H53" s="56"/>
      <c r="I53" s="221" t="s">
        <v>526</v>
      </c>
      <c r="J53" s="221"/>
      <c r="K53" s="221"/>
    </row>
    <row r="54" spans="1:11" ht="15.75" hidden="1">
      <c r="A54" s="219">
        <f>Заполнить!$B$20</f>
        <v>0</v>
      </c>
      <c r="B54" s="219"/>
      <c r="C54" s="219"/>
      <c r="D54" s="219"/>
      <c r="E54" s="219"/>
      <c r="F54" s="52"/>
      <c r="G54" s="53"/>
      <c r="H54" s="52"/>
      <c r="I54" s="220">
        <f>Заполнить!$H$20</f>
        <v>0</v>
      </c>
      <c r="J54" s="220"/>
      <c r="K54" s="220"/>
    </row>
    <row r="55" spans="1:11" ht="12.75" hidden="1">
      <c r="A55" s="221" t="s">
        <v>525</v>
      </c>
      <c r="B55" s="221"/>
      <c r="C55" s="221"/>
      <c r="D55" s="221"/>
      <c r="E55" s="221"/>
      <c r="F55" s="56"/>
      <c r="G55" s="55" t="s">
        <v>223</v>
      </c>
      <c r="H55" s="56"/>
      <c r="I55" s="221" t="s">
        <v>526</v>
      </c>
      <c r="J55" s="221"/>
      <c r="K55" s="221"/>
    </row>
    <row r="56" spans="1:11" ht="15.75" hidden="1">
      <c r="A56" s="219">
        <f>Заполнить!$B$21</f>
        <v>0</v>
      </c>
      <c r="B56" s="219"/>
      <c r="C56" s="219"/>
      <c r="D56" s="219"/>
      <c r="E56" s="219"/>
      <c r="F56" s="52"/>
      <c r="G56" s="53"/>
      <c r="H56" s="52"/>
      <c r="I56" s="220">
        <f>Заполнить!$H$21</f>
        <v>0</v>
      </c>
      <c r="J56" s="220"/>
      <c r="K56" s="220"/>
    </row>
    <row r="57" spans="1:11" ht="12.75" hidden="1">
      <c r="A57" s="221" t="s">
        <v>525</v>
      </c>
      <c r="B57" s="221"/>
      <c r="C57" s="221"/>
      <c r="D57" s="221"/>
      <c r="E57" s="221"/>
      <c r="F57" s="56"/>
      <c r="G57" s="55" t="s">
        <v>223</v>
      </c>
      <c r="H57" s="56"/>
      <c r="I57" s="221" t="s">
        <v>526</v>
      </c>
      <c r="J57" s="221"/>
      <c r="K57" s="221"/>
    </row>
    <row r="58" spans="1:11" ht="15.75" hidden="1">
      <c r="A58" s="219">
        <f>Заполнить!$B$22</f>
        <v>0</v>
      </c>
      <c r="B58" s="219"/>
      <c r="C58" s="219"/>
      <c r="D58" s="219"/>
      <c r="E58" s="219"/>
      <c r="F58" s="52"/>
      <c r="G58" s="53"/>
      <c r="H58" s="52"/>
      <c r="I58" s="220">
        <f>Заполнить!$H$22</f>
        <v>0</v>
      </c>
      <c r="J58" s="220"/>
      <c r="K58" s="220"/>
    </row>
    <row r="59" spans="1:11" ht="12.75" hidden="1">
      <c r="A59" s="221" t="s">
        <v>525</v>
      </c>
      <c r="B59" s="221"/>
      <c r="C59" s="221"/>
      <c r="D59" s="221"/>
      <c r="E59" s="221"/>
      <c r="F59" s="56"/>
      <c r="G59" s="55" t="s">
        <v>223</v>
      </c>
      <c r="H59" s="56"/>
      <c r="I59" s="221" t="s">
        <v>526</v>
      </c>
      <c r="J59" s="221"/>
      <c r="K59" s="221"/>
    </row>
    <row r="60" spans="1:11" ht="15.75" hidden="1">
      <c r="A60" s="219">
        <f>Заполнить!$B$23</f>
        <v>0</v>
      </c>
      <c r="B60" s="219"/>
      <c r="C60" s="219"/>
      <c r="D60" s="219"/>
      <c r="E60" s="219"/>
      <c r="F60" s="52"/>
      <c r="G60" s="53"/>
      <c r="H60" s="52"/>
      <c r="I60" s="220">
        <f>Заполнить!$H$23</f>
        <v>0</v>
      </c>
      <c r="J60" s="220"/>
      <c r="K60" s="220"/>
    </row>
    <row r="61" spans="1:11" ht="12.75" hidden="1">
      <c r="A61" s="221" t="s">
        <v>525</v>
      </c>
      <c r="B61" s="221"/>
      <c r="C61" s="221"/>
      <c r="D61" s="221"/>
      <c r="E61" s="221"/>
      <c r="F61" s="56"/>
      <c r="G61" s="55" t="s">
        <v>223</v>
      </c>
      <c r="H61" s="56"/>
      <c r="I61" s="221" t="s">
        <v>526</v>
      </c>
      <c r="J61" s="221"/>
      <c r="K61" s="221"/>
    </row>
    <row r="62" spans="1:11" ht="15.75" hidden="1">
      <c r="A62" s="219">
        <f>Заполнить!$B$24</f>
        <v>0</v>
      </c>
      <c r="B62" s="219"/>
      <c r="C62" s="219"/>
      <c r="D62" s="219"/>
      <c r="E62" s="219"/>
      <c r="F62" s="52"/>
      <c r="G62" s="53"/>
      <c r="H62" s="52"/>
      <c r="I62" s="220">
        <f>Заполнить!$H$24</f>
        <v>0</v>
      </c>
      <c r="J62" s="220"/>
      <c r="K62" s="220"/>
    </row>
    <row r="63" spans="1:11" ht="12.75" hidden="1">
      <c r="A63" s="221" t="s">
        <v>525</v>
      </c>
      <c r="B63" s="221"/>
      <c r="C63" s="221"/>
      <c r="D63" s="221"/>
      <c r="E63" s="221"/>
      <c r="F63" s="56"/>
      <c r="G63" s="55" t="s">
        <v>223</v>
      </c>
      <c r="H63" s="56"/>
      <c r="I63" s="221" t="s">
        <v>526</v>
      </c>
      <c r="J63" s="221"/>
      <c r="K63" s="221"/>
    </row>
    <row r="64" spans="1:11" ht="15.75" hidden="1">
      <c r="A64" s="219">
        <f>Заполнить!$B$25</f>
        <v>0</v>
      </c>
      <c r="B64" s="219"/>
      <c r="C64" s="219"/>
      <c r="D64" s="219"/>
      <c r="E64" s="219"/>
      <c r="F64" s="52"/>
      <c r="G64" s="53"/>
      <c r="H64" s="52"/>
      <c r="I64" s="220">
        <f>Заполнить!$H$25</f>
        <v>0</v>
      </c>
      <c r="J64" s="220"/>
      <c r="K64" s="220"/>
    </row>
    <row r="65" spans="1:11" ht="12.75" hidden="1">
      <c r="A65" s="221" t="s">
        <v>525</v>
      </c>
      <c r="B65" s="221"/>
      <c r="C65" s="221"/>
      <c r="D65" s="221"/>
      <c r="E65" s="221"/>
      <c r="F65" s="56"/>
      <c r="G65" s="55" t="s">
        <v>223</v>
      </c>
      <c r="H65" s="56"/>
      <c r="I65" s="221" t="s">
        <v>526</v>
      </c>
      <c r="J65" s="221"/>
      <c r="K65" s="221"/>
    </row>
    <row r="66" spans="1:11" ht="15.75" hidden="1">
      <c r="A66" s="219">
        <f>Заполнить!$B$26</f>
        <v>0</v>
      </c>
      <c r="B66" s="219"/>
      <c r="C66" s="219"/>
      <c r="D66" s="219"/>
      <c r="E66" s="219"/>
      <c r="F66" s="52"/>
      <c r="G66" s="53"/>
      <c r="H66" s="52"/>
      <c r="I66" s="220">
        <f>Заполнить!$H$26</f>
        <v>0</v>
      </c>
      <c r="J66" s="220"/>
      <c r="K66" s="220"/>
    </row>
    <row r="67" spans="1:11" ht="12.75" hidden="1">
      <c r="A67" s="221" t="s">
        <v>525</v>
      </c>
      <c r="B67" s="221"/>
      <c r="C67" s="221"/>
      <c r="D67" s="221"/>
      <c r="E67" s="221"/>
      <c r="F67" s="56"/>
      <c r="G67" s="55" t="s">
        <v>223</v>
      </c>
      <c r="H67" s="56"/>
      <c r="I67" s="221" t="s">
        <v>526</v>
      </c>
      <c r="J67" s="221"/>
      <c r="K67" s="221"/>
    </row>
    <row r="69" spans="1:11" ht="12.75" customHeight="1">
      <c r="A69" s="263" t="s">
        <v>229</v>
      </c>
      <c r="B69" s="263" t="s">
        <v>627</v>
      </c>
      <c r="C69" s="260" t="s">
        <v>650</v>
      </c>
      <c r="D69" s="260"/>
      <c r="E69" s="260"/>
      <c r="F69" s="260"/>
      <c r="G69" s="260"/>
      <c r="H69" s="263" t="s">
        <v>644</v>
      </c>
      <c r="I69" s="263" t="s">
        <v>645</v>
      </c>
      <c r="J69" s="263" t="s">
        <v>651</v>
      </c>
      <c r="K69" s="263" t="s">
        <v>652</v>
      </c>
    </row>
    <row r="70" spans="1:11" ht="12.75">
      <c r="A70" s="263"/>
      <c r="B70" s="263"/>
      <c r="C70" s="260"/>
      <c r="D70" s="260"/>
      <c r="E70" s="260"/>
      <c r="F70" s="260"/>
      <c r="G70" s="260"/>
      <c r="H70" s="263"/>
      <c r="I70" s="263"/>
      <c r="J70" s="263"/>
      <c r="K70" s="263"/>
    </row>
    <row r="71" spans="1:11" ht="12.75">
      <c r="A71" s="76">
        <v>1</v>
      </c>
      <c r="B71" s="76">
        <v>2</v>
      </c>
      <c r="C71" s="235">
        <v>3</v>
      </c>
      <c r="D71" s="235"/>
      <c r="E71" s="235"/>
      <c r="F71" s="235"/>
      <c r="G71" s="235"/>
      <c r="H71" s="76">
        <v>4</v>
      </c>
      <c r="I71" s="76">
        <v>5</v>
      </c>
      <c r="J71" s="76">
        <v>6</v>
      </c>
      <c r="K71" s="76">
        <v>7</v>
      </c>
    </row>
    <row r="72" spans="1:11" ht="18.75">
      <c r="A72" s="141">
        <v>1</v>
      </c>
      <c r="B72" s="142"/>
      <c r="C72" s="264"/>
      <c r="D72" s="264"/>
      <c r="E72" s="264"/>
      <c r="F72" s="264"/>
      <c r="G72" s="264"/>
      <c r="H72" s="142"/>
      <c r="I72" s="142"/>
      <c r="J72" s="142"/>
      <c r="K72" s="142"/>
    </row>
    <row r="73" spans="1:11" ht="37.5">
      <c r="A73" s="141" t="s">
        <v>637</v>
      </c>
      <c r="B73" s="142"/>
      <c r="C73" s="264"/>
      <c r="D73" s="264"/>
      <c r="E73" s="264"/>
      <c r="F73" s="264"/>
      <c r="G73" s="264"/>
      <c r="H73" s="142"/>
      <c r="I73" s="142"/>
      <c r="J73" s="142"/>
      <c r="K73" s="142"/>
    </row>
    <row r="74" spans="1:11" ht="37.5">
      <c r="A74" s="141" t="s">
        <v>637</v>
      </c>
      <c r="B74" s="142"/>
      <c r="C74" s="264"/>
      <c r="D74" s="264"/>
      <c r="E74" s="264"/>
      <c r="F74" s="264"/>
      <c r="G74" s="264"/>
      <c r="H74" s="142"/>
      <c r="I74" s="142"/>
      <c r="J74" s="142"/>
      <c r="K74" s="142"/>
    </row>
    <row r="75" spans="1:11" ht="18.75" customHeight="1">
      <c r="A75" s="265" t="s">
        <v>601</v>
      </c>
      <c r="B75" s="265"/>
      <c r="C75" s="265"/>
      <c r="D75" s="265"/>
      <c r="E75" s="265"/>
      <c r="F75" s="265"/>
      <c r="G75" s="265"/>
      <c r="H75" s="265"/>
      <c r="I75" s="265"/>
      <c r="J75" s="142"/>
      <c r="K75" s="142"/>
    </row>
    <row r="77" ht="15">
      <c r="A77" s="65" t="s">
        <v>653</v>
      </c>
    </row>
    <row r="78" spans="1:11" ht="21" customHeight="1">
      <c r="A78" s="266"/>
      <c r="B78" s="266"/>
      <c r="C78" s="266"/>
      <c r="D78" s="266"/>
      <c r="E78" s="266"/>
      <c r="H78" s="58"/>
      <c r="I78" s="106"/>
      <c r="J78" s="224"/>
      <c r="K78" s="224"/>
    </row>
    <row r="79" spans="1:11" ht="12.75">
      <c r="A79" s="267" t="s">
        <v>525</v>
      </c>
      <c r="B79" s="267"/>
      <c r="C79" s="267"/>
      <c r="D79" s="267"/>
      <c r="E79" s="267"/>
      <c r="F79" s="144"/>
      <c r="H79" s="143" t="s">
        <v>223</v>
      </c>
      <c r="J79" s="267" t="s">
        <v>526</v>
      </c>
      <c r="K79" s="267"/>
    </row>
    <row r="80" spans="1:9" ht="12.75">
      <c r="A80" s="145"/>
      <c r="B80" s="145"/>
      <c r="C80" s="145"/>
      <c r="D80" s="145"/>
      <c r="E80" s="145"/>
      <c r="F80" s="145"/>
      <c r="G80" s="145"/>
      <c r="H80" s="145"/>
      <c r="I80" s="145"/>
    </row>
    <row r="81" ht="15.75">
      <c r="A81" s="67" t="s">
        <v>654</v>
      </c>
    </row>
    <row r="82" spans="1:11" ht="12.75">
      <c r="A82" s="266"/>
      <c r="B82" s="266"/>
      <c r="C82" s="266"/>
      <c r="D82" s="266"/>
      <c r="E82" s="266"/>
      <c r="H82" s="58"/>
      <c r="I82" s="106"/>
      <c r="J82" s="224"/>
      <c r="K82" s="224"/>
    </row>
    <row r="83" spans="1:11" ht="12.75">
      <c r="A83" s="267" t="s">
        <v>525</v>
      </c>
      <c r="B83" s="267"/>
      <c r="C83" s="267"/>
      <c r="D83" s="267"/>
      <c r="E83" s="267"/>
      <c r="F83" s="144"/>
      <c r="H83" s="143" t="s">
        <v>223</v>
      </c>
      <c r="J83" s="267" t="s">
        <v>526</v>
      </c>
      <c r="K83" s="267"/>
    </row>
    <row r="85" ht="12.75">
      <c r="A85" s="72" t="s">
        <v>655</v>
      </c>
    </row>
    <row r="87" ht="15">
      <c r="A87" s="146" t="s">
        <v>656</v>
      </c>
    </row>
    <row r="88" spans="1:11" ht="12.75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</row>
    <row r="89" spans="1:11" ht="12.75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</row>
    <row r="90" spans="1:11" ht="12.75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</row>
    <row r="92" spans="2:10" ht="12.75">
      <c r="B92" s="58"/>
      <c r="G92" s="224"/>
      <c r="H92" s="224"/>
      <c r="I92" s="224"/>
      <c r="J92" s="224"/>
    </row>
    <row r="93" spans="2:10" ht="12.75">
      <c r="B93" s="143" t="s">
        <v>223</v>
      </c>
      <c r="G93" s="267" t="s">
        <v>526</v>
      </c>
      <c r="H93" s="267"/>
      <c r="I93" s="267"/>
      <c r="J93" s="267"/>
    </row>
    <row r="95" ht="12.75">
      <c r="A95" s="59" t="s">
        <v>655</v>
      </c>
    </row>
    <row r="96" spans="1:4" ht="12.75">
      <c r="A96" s="58"/>
      <c r="B96" s="58"/>
      <c r="C96" s="58"/>
      <c r="D96" s="58"/>
    </row>
    <row r="97" spans="1:11" ht="38.25" customHeight="1">
      <c r="A97" s="269" t="s">
        <v>657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</row>
    <row r="98" ht="12.75">
      <c r="A98" s="147" t="s">
        <v>658</v>
      </c>
    </row>
  </sheetData>
  <sheetProtection selectLockedCells="1" selectUnlockedCells="1"/>
  <mergeCells count="101">
    <mergeCell ref="G93:J93"/>
    <mergeCell ref="A97:K97"/>
    <mergeCell ref="A88:K88"/>
    <mergeCell ref="A89:K89"/>
    <mergeCell ref="A90:K90"/>
    <mergeCell ref="G92:J92"/>
    <mergeCell ref="A82:E82"/>
    <mergeCell ref="J82:K82"/>
    <mergeCell ref="A83:E83"/>
    <mergeCell ref="J83:K83"/>
    <mergeCell ref="A75:I75"/>
    <mergeCell ref="A78:E78"/>
    <mergeCell ref="J78:K78"/>
    <mergeCell ref="A79:E79"/>
    <mergeCell ref="J79:K79"/>
    <mergeCell ref="C71:G71"/>
    <mergeCell ref="C72:G72"/>
    <mergeCell ref="C73:G73"/>
    <mergeCell ref="C74:G74"/>
    <mergeCell ref="A67:E67"/>
    <mergeCell ref="I67:K67"/>
    <mergeCell ref="A69:A70"/>
    <mergeCell ref="B69:B70"/>
    <mergeCell ref="C69:G70"/>
    <mergeCell ref="H69:H70"/>
    <mergeCell ref="I69:I70"/>
    <mergeCell ref="J69:J70"/>
    <mergeCell ref="K69:K70"/>
    <mergeCell ref="A65:E65"/>
    <mergeCell ref="I65:K65"/>
    <mergeCell ref="A66:E66"/>
    <mergeCell ref="I66:K66"/>
    <mergeCell ref="A63:E63"/>
    <mergeCell ref="I63:K63"/>
    <mergeCell ref="A64:E64"/>
    <mergeCell ref="I64:K64"/>
    <mergeCell ref="A61:E61"/>
    <mergeCell ref="I61:K61"/>
    <mergeCell ref="A62:E62"/>
    <mergeCell ref="I62:K62"/>
    <mergeCell ref="A59:E59"/>
    <mergeCell ref="I59:K59"/>
    <mergeCell ref="A60:E60"/>
    <mergeCell ref="I60:K60"/>
    <mergeCell ref="A57:E57"/>
    <mergeCell ref="I57:K57"/>
    <mergeCell ref="A58:E58"/>
    <mergeCell ref="I58:K58"/>
    <mergeCell ref="A55:E55"/>
    <mergeCell ref="I55:K55"/>
    <mergeCell ref="A56:E56"/>
    <mergeCell ref="I56:K56"/>
    <mergeCell ref="A53:E53"/>
    <mergeCell ref="I53:K53"/>
    <mergeCell ref="A54:E54"/>
    <mergeCell ref="I54:K54"/>
    <mergeCell ref="A51:E51"/>
    <mergeCell ref="I51:K51"/>
    <mergeCell ref="A52:E52"/>
    <mergeCell ref="I52:K52"/>
    <mergeCell ref="A49:E49"/>
    <mergeCell ref="I49:K49"/>
    <mergeCell ref="A50:E50"/>
    <mergeCell ref="I50:K50"/>
    <mergeCell ref="A47:E47"/>
    <mergeCell ref="I47:K47"/>
    <mergeCell ref="A48:E48"/>
    <mergeCell ref="I48:K48"/>
    <mergeCell ref="A45:E45"/>
    <mergeCell ref="I45:K45"/>
    <mergeCell ref="A46:E46"/>
    <mergeCell ref="I46:K46"/>
    <mergeCell ref="A43:E43"/>
    <mergeCell ref="I43:K43"/>
    <mergeCell ref="A44:E44"/>
    <mergeCell ref="I44:K44"/>
    <mergeCell ref="A41:E41"/>
    <mergeCell ref="I41:K41"/>
    <mergeCell ref="A42:E42"/>
    <mergeCell ref="I42:K42"/>
    <mergeCell ref="A38:E38"/>
    <mergeCell ref="I38:K38"/>
    <mergeCell ref="A40:E40"/>
    <mergeCell ref="I40:K40"/>
    <mergeCell ref="C22:G22"/>
    <mergeCell ref="C23:G23"/>
    <mergeCell ref="A24:I24"/>
    <mergeCell ref="A37:E37"/>
    <mergeCell ref="I37:K37"/>
    <mergeCell ref="A14:K14"/>
    <mergeCell ref="C19:G19"/>
    <mergeCell ref="C20:G20"/>
    <mergeCell ref="C21:G21"/>
    <mergeCell ref="A9:K9"/>
    <mergeCell ref="A10:K10"/>
    <mergeCell ref="A11:K12"/>
    <mergeCell ref="A13:K13"/>
    <mergeCell ref="A2:G2"/>
    <mergeCell ref="A3:G3"/>
    <mergeCell ref="A7:K7"/>
    <mergeCell ref="A8:K8"/>
  </mergeCells>
  <printOptions/>
  <pageMargins left="0.15763888888888888" right="0.11805555555555555" top="0.3541666666666667" bottom="0.15763888888888888" header="0.5118055555555555" footer="0.5118055555555555"/>
  <pageSetup horizontalDpi="300" verticalDpi="300" orientation="portrait" paperSize="9" scale="9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M109"/>
  <sheetViews>
    <sheetView zoomScale="120" zoomScaleNormal="120" workbookViewId="0" topLeftCell="A1">
      <selection activeCell="A60" sqref="A60"/>
    </sheetView>
  </sheetViews>
  <sheetFormatPr defaultColWidth="9.00390625" defaultRowHeight="12.75"/>
  <cols>
    <col min="1" max="1" width="4.125" style="11" customWidth="1"/>
    <col min="2" max="2" width="48.875" style="11" customWidth="1"/>
    <col min="3" max="3" width="13.375" style="11" customWidth="1"/>
    <col min="4" max="4" width="10.25390625" style="11" customWidth="1"/>
    <col min="5" max="5" width="8.875" style="11" customWidth="1"/>
    <col min="6" max="6" width="13.125" style="11" customWidth="1"/>
    <col min="7" max="7" width="10.125" style="11" customWidth="1"/>
    <col min="8" max="16384" width="8.875" style="11" customWidth="1"/>
  </cols>
  <sheetData>
    <row r="1" ht="12.75">
      <c r="F1" s="71" t="s">
        <v>515</v>
      </c>
    </row>
    <row r="2" spans="1:6" ht="12.75">
      <c r="A2" s="209" t="str">
        <f>Заполнить!$B$3</f>
        <v>Срібненський НВК</v>
      </c>
      <c r="B2" s="209"/>
      <c r="F2" s="71" t="s">
        <v>516</v>
      </c>
    </row>
    <row r="3" spans="1:6" ht="12.75">
      <c r="A3" s="210" t="s">
        <v>517</v>
      </c>
      <c r="B3" s="210"/>
      <c r="F3" s="71" t="s">
        <v>518</v>
      </c>
    </row>
    <row r="4" ht="12.75"/>
    <row r="5" spans="3:7" ht="12.75">
      <c r="C5" s="148"/>
      <c r="D5" s="148"/>
      <c r="E5" s="148"/>
      <c r="F5" s="148"/>
      <c r="G5" s="148"/>
    </row>
    <row r="6" spans="3:7" ht="12.75">
      <c r="C6" s="120"/>
      <c r="D6" s="120"/>
      <c r="E6" s="120"/>
      <c r="F6" s="120"/>
      <c r="G6" s="120"/>
    </row>
    <row r="7" spans="1:11" ht="18.75">
      <c r="A7" s="200" t="s">
        <v>640</v>
      </c>
      <c r="B7" s="200"/>
      <c r="C7" s="200"/>
      <c r="D7" s="200"/>
      <c r="E7" s="200"/>
      <c r="F7" s="200"/>
      <c r="G7" s="200"/>
      <c r="H7" s="200"/>
      <c r="I7" s="149"/>
      <c r="J7" s="149"/>
      <c r="K7" s="149"/>
    </row>
    <row r="8" spans="1:11" ht="14.25" customHeight="1">
      <c r="A8" s="200" t="s">
        <v>659</v>
      </c>
      <c r="B8" s="200"/>
      <c r="C8" s="200"/>
      <c r="D8" s="200"/>
      <c r="E8" s="200"/>
      <c r="F8" s="200"/>
      <c r="G8" s="200"/>
      <c r="H8" s="200"/>
      <c r="I8" s="149"/>
      <c r="J8" s="149"/>
      <c r="K8" s="149"/>
    </row>
    <row r="9" spans="1:11" ht="18.75">
      <c r="A9" s="226" t="str">
        <f>Заполнить!$B$6</f>
        <v>«___»__грудня___20_20_ р.</v>
      </c>
      <c r="B9" s="226"/>
      <c r="C9" s="226"/>
      <c r="D9" s="226"/>
      <c r="E9" s="226"/>
      <c r="F9" s="226"/>
      <c r="G9" s="226"/>
      <c r="H9" s="226"/>
      <c r="I9" s="150"/>
      <c r="J9" s="150"/>
      <c r="K9" s="150"/>
    </row>
    <row r="10" spans="1:11" ht="12.75">
      <c r="A10" s="217" t="s">
        <v>568</v>
      </c>
      <c r="B10" s="217"/>
      <c r="C10" s="217"/>
      <c r="D10" s="217"/>
      <c r="E10" s="217"/>
      <c r="F10" s="217"/>
      <c r="G10" s="217"/>
      <c r="H10" s="217"/>
      <c r="I10" s="21"/>
      <c r="J10" s="21"/>
      <c r="K10" s="21"/>
    </row>
    <row r="11" spans="1:8" ht="12.75" customHeight="1">
      <c r="A11" s="270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  » грудня 2020 р. № проведено інвентаризацію грошових документів, бланків суворої звітності станом на «___»___грудня____20_20_ р.</v>
      </c>
      <c r="B11" s="270"/>
      <c r="C11" s="270"/>
      <c r="D11" s="270"/>
      <c r="E11" s="270"/>
      <c r="F11" s="270"/>
      <c r="G11" s="270"/>
      <c r="H11" s="270"/>
    </row>
    <row r="12" spans="1:8" ht="12.75">
      <c r="A12" s="270"/>
      <c r="B12" s="270"/>
      <c r="C12" s="270"/>
      <c r="D12" s="270"/>
      <c r="E12" s="270"/>
      <c r="F12" s="270"/>
      <c r="G12" s="270"/>
      <c r="H12" s="270"/>
    </row>
    <row r="13" spans="1:8" ht="12.75" customHeight="1">
      <c r="A13" s="271" t="s">
        <v>524</v>
      </c>
      <c r="B13" s="271"/>
      <c r="C13" s="271"/>
      <c r="D13" s="271"/>
      <c r="E13" s="271"/>
      <c r="F13" s="271"/>
      <c r="G13" s="271"/>
      <c r="H13" s="271"/>
    </row>
    <row r="14" spans="1:8" ht="12.75" customHeight="1">
      <c r="A14" s="270" t="s">
        <v>660</v>
      </c>
      <c r="B14" s="270"/>
      <c r="C14" s="270"/>
      <c r="D14" s="270"/>
      <c r="E14" s="270"/>
      <c r="F14" s="270"/>
      <c r="G14" s="270"/>
      <c r="H14" s="270"/>
    </row>
    <row r="15" spans="1:8" ht="12.75">
      <c r="A15" s="270"/>
      <c r="B15" s="270"/>
      <c r="C15" s="270"/>
      <c r="D15" s="270"/>
      <c r="E15" s="270"/>
      <c r="F15" s="270"/>
      <c r="G15" s="270"/>
      <c r="H15" s="270"/>
    </row>
    <row r="16" spans="1:8" ht="12.75">
      <c r="A16" s="11" t="s">
        <v>661</v>
      </c>
      <c r="C16" s="222"/>
      <c r="D16" s="222"/>
      <c r="E16" s="222"/>
      <c r="F16" s="58"/>
      <c r="G16" s="266"/>
      <c r="H16" s="266"/>
    </row>
    <row r="17" spans="3:8" ht="12.75">
      <c r="C17" s="225" t="s">
        <v>525</v>
      </c>
      <c r="D17" s="225"/>
      <c r="E17" s="225"/>
      <c r="F17" s="151" t="s">
        <v>223</v>
      </c>
      <c r="G17" s="225" t="s">
        <v>526</v>
      </c>
      <c r="H17" s="225"/>
    </row>
    <row r="18" spans="2:8" ht="15.75">
      <c r="B18" s="20" t="s">
        <v>224</v>
      </c>
      <c r="C18" s="66" t="str">
        <f>CONCATENATE("розпочата ",Заполнить!$B$8)</f>
        <v>розпочата «___»___грудня____20_20_ р.</v>
      </c>
      <c r="D18" s="152"/>
      <c r="E18" s="152"/>
      <c r="F18" s="151"/>
      <c r="G18" s="151"/>
      <c r="H18" s="151"/>
    </row>
    <row r="19" spans="1:8" ht="15.75">
      <c r="A19" s="15"/>
      <c r="B19" s="15"/>
      <c r="C19" s="67" t="str">
        <f>CONCATENATE("закінчена ",Заполнить!$B$9)</f>
        <v>закінчена «___»___грудня____20_20_ р.</v>
      </c>
      <c r="D19" s="152"/>
      <c r="E19" s="152"/>
      <c r="F19" s="151"/>
      <c r="G19" s="151"/>
      <c r="H19" s="151"/>
    </row>
    <row r="21" ht="12.75">
      <c r="A21" s="11" t="s">
        <v>662</v>
      </c>
    </row>
    <row r="22" spans="1:8" ht="36.75" customHeight="1">
      <c r="A22" s="205" t="s">
        <v>663</v>
      </c>
      <c r="B22" s="205" t="s">
        <v>664</v>
      </c>
      <c r="C22" s="205" t="s">
        <v>665</v>
      </c>
      <c r="D22" s="205"/>
      <c r="E22" s="205"/>
      <c r="F22" s="205" t="s">
        <v>666</v>
      </c>
      <c r="G22" s="205"/>
      <c r="H22" s="205"/>
    </row>
    <row r="23" spans="1:8" ht="25.5" customHeight="1">
      <c r="A23" s="205"/>
      <c r="B23" s="205"/>
      <c r="C23" s="205" t="s">
        <v>667</v>
      </c>
      <c r="D23" s="205" t="s">
        <v>668</v>
      </c>
      <c r="E23" s="205" t="s">
        <v>233</v>
      </c>
      <c r="F23" s="205" t="s">
        <v>667</v>
      </c>
      <c r="G23" s="205" t="s">
        <v>669</v>
      </c>
      <c r="H23" s="205" t="s">
        <v>233</v>
      </c>
    </row>
    <row r="24" spans="1:8" ht="12.75">
      <c r="A24" s="205"/>
      <c r="B24" s="205"/>
      <c r="C24" s="205"/>
      <c r="D24" s="205"/>
      <c r="E24" s="205"/>
      <c r="F24" s="205"/>
      <c r="G24" s="205"/>
      <c r="H24" s="205"/>
    </row>
    <row r="25" spans="1:8" ht="12.75">
      <c r="A25" s="76">
        <v>1</v>
      </c>
      <c r="B25" s="76">
        <v>2</v>
      </c>
      <c r="C25" s="76">
        <v>3</v>
      </c>
      <c r="D25" s="76">
        <v>4</v>
      </c>
      <c r="E25" s="76">
        <v>5</v>
      </c>
      <c r="F25" s="76">
        <v>6</v>
      </c>
      <c r="G25" s="76">
        <v>7</v>
      </c>
      <c r="H25" s="76">
        <v>8</v>
      </c>
    </row>
    <row r="26" spans="1:8" ht="12.75">
      <c r="A26" s="23">
        <v>1</v>
      </c>
      <c r="B26" s="115"/>
      <c r="C26" s="115"/>
      <c r="D26" s="153"/>
      <c r="E26" s="115"/>
      <c r="F26" s="115"/>
      <c r="G26" s="153"/>
      <c r="H26" s="115"/>
    </row>
    <row r="27" spans="1:8" ht="12.75">
      <c r="A27" s="23">
        <v>2</v>
      </c>
      <c r="B27" s="27"/>
      <c r="C27" s="27"/>
      <c r="D27" s="29"/>
      <c r="E27" s="27"/>
      <c r="F27" s="27"/>
      <c r="G27" s="29"/>
      <c r="H27" s="27"/>
    </row>
    <row r="28" spans="1:8" ht="12.75">
      <c r="A28" s="23">
        <v>3</v>
      </c>
      <c r="B28" s="27"/>
      <c r="C28" s="27"/>
      <c r="D28" s="29"/>
      <c r="E28" s="27"/>
      <c r="F28" s="27"/>
      <c r="G28" s="29"/>
      <c r="H28" s="27"/>
    </row>
    <row r="29" spans="1:8" ht="14.25" customHeight="1">
      <c r="A29" s="272" t="s">
        <v>601</v>
      </c>
      <c r="B29" s="272"/>
      <c r="C29" s="154" t="s">
        <v>587</v>
      </c>
      <c r="D29" s="155">
        <f>SUM(D26:D28)</f>
        <v>0</v>
      </c>
      <c r="E29" s="154">
        <v>0</v>
      </c>
      <c r="F29" s="154" t="s">
        <v>587</v>
      </c>
      <c r="G29" s="155">
        <f>SUM(G26:G28)</f>
        <v>0</v>
      </c>
      <c r="H29" s="154">
        <v>0</v>
      </c>
    </row>
    <row r="31" ht="15.75">
      <c r="A31" s="67" t="e">
        <f>CONCATENATE("Разом за описом:  а) кількість порядкових номерів - ",ЧислоПрописом(A28))</f>
        <v>#NAME?</v>
      </c>
    </row>
    <row r="32" ht="12.75">
      <c r="C32" s="21" t="s">
        <v>503</v>
      </c>
    </row>
    <row r="33" spans="1:9" ht="15.75">
      <c r="A33" s="44" t="s">
        <v>502</v>
      </c>
      <c r="B33" s="43" t="e">
        <f>CONCATENATE("б) загальна кількість одиниць (фактично)  ",ЧислоПрописом(E29))</f>
        <v>#NAME?</v>
      </c>
      <c r="I33" s="45"/>
    </row>
    <row r="34" spans="2:3" ht="15.75">
      <c r="B34" s="67"/>
      <c r="C34" s="21" t="s">
        <v>503</v>
      </c>
    </row>
    <row r="35" spans="1:9" ht="15.75">
      <c r="A35" s="44" t="s">
        <v>504</v>
      </c>
      <c r="B35" s="43" t="e">
        <f>CONCATENATE("в) загальна сума номінальної  вартості (фактично) ",СумаПрописом(D29))</f>
        <v>#NAME?</v>
      </c>
      <c r="I35" s="45"/>
    </row>
    <row r="36" spans="2:4" ht="15.75">
      <c r="B36" s="67"/>
      <c r="D36" s="21" t="s">
        <v>503</v>
      </c>
    </row>
    <row r="37" spans="2:9" ht="15.75">
      <c r="B37" s="43" t="e">
        <f>CONCATENATE("г) загальна кількість одиниць за даними бухгалтерського обліку  ",ЧислоПрописом(H29))</f>
        <v>#NAME?</v>
      </c>
      <c r="I37" s="45"/>
    </row>
    <row r="38" spans="1:5" ht="15.75">
      <c r="A38" s="44" t="s">
        <v>502</v>
      </c>
      <c r="B38" s="67"/>
      <c r="E38" s="21" t="s">
        <v>503</v>
      </c>
    </row>
    <row r="39" spans="1:9" ht="15.75">
      <c r="A39" s="44" t="s">
        <v>505</v>
      </c>
      <c r="B39" s="43" t="e">
        <f>CONCATENATE("ґ) загальна сума номінальної вартості за даними бухгалтерського обліку  ",СумаПрописом(G29))</f>
        <v>#NAME?</v>
      </c>
      <c r="I39" s="45"/>
    </row>
    <row r="40" spans="1:6" ht="12.75">
      <c r="A40" s="59" t="s">
        <v>506</v>
      </c>
      <c r="F40" s="21" t="s">
        <v>503</v>
      </c>
    </row>
    <row r="41" ht="7.5" customHeight="1"/>
    <row r="42" spans="1:8" ht="12.75">
      <c r="A42" s="270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270"/>
      <c r="C42" s="270"/>
      <c r="D42" s="270"/>
      <c r="E42" s="270"/>
      <c r="F42" s="270"/>
      <c r="G42" s="270"/>
      <c r="H42" s="270"/>
    </row>
    <row r="43" spans="1:8" ht="18" customHeight="1">
      <c r="A43" s="270"/>
      <c r="B43" s="270"/>
      <c r="C43" s="270"/>
      <c r="D43" s="270"/>
      <c r="E43" s="270"/>
      <c r="F43" s="270"/>
      <c r="G43" s="270"/>
      <c r="H43" s="270"/>
    </row>
    <row r="44" spans="1:5" ht="15.75">
      <c r="A44" s="57" t="s">
        <v>222</v>
      </c>
      <c r="B44"/>
      <c r="C44"/>
      <c r="D44"/>
      <c r="E44"/>
    </row>
    <row r="45" spans="1:12" ht="12.75">
      <c r="A45" s="224">
        <f>C16</f>
        <v>0</v>
      </c>
      <c r="B45" s="224"/>
      <c r="C45" s="106"/>
      <c r="D45" s="156"/>
      <c r="E45" s="106"/>
      <c r="F45" s="224">
        <f>G16</f>
        <v>0</v>
      </c>
      <c r="G45" s="224"/>
      <c r="H45" s="224"/>
      <c r="I45" s="106"/>
      <c r="J45" s="106"/>
      <c r="K45" s="106"/>
      <c r="L45" s="106"/>
    </row>
    <row r="46" spans="1:12" ht="12.75">
      <c r="A46" s="243" t="s">
        <v>562</v>
      </c>
      <c r="B46" s="243"/>
      <c r="D46" s="157" t="s">
        <v>509</v>
      </c>
      <c r="E46" s="106"/>
      <c r="F46" s="273" t="s">
        <v>526</v>
      </c>
      <c r="G46" s="273"/>
      <c r="H46" s="273"/>
      <c r="K46" s="107"/>
      <c r="L46" s="107"/>
    </row>
    <row r="47" ht="12.75">
      <c r="A47" s="44" t="s">
        <v>670</v>
      </c>
    </row>
    <row r="48" spans="1:13" ht="15.75">
      <c r="A48" s="49" t="s">
        <v>507</v>
      </c>
      <c r="L48" s="42"/>
      <c r="M48" s="42"/>
    </row>
    <row r="49" spans="1:13" ht="15.75" customHeight="1">
      <c r="A49" s="274" t="str">
        <f>Заполнить!$B$12</f>
        <v>Директор НВК</v>
      </c>
      <c r="B49" s="274"/>
      <c r="C49" s="274"/>
      <c r="D49" s="53"/>
      <c r="F49" s="275" t="str">
        <f>Заполнить!$H$12</f>
        <v>М.О.Дудка</v>
      </c>
      <c r="G49" s="275"/>
      <c r="H49" s="275"/>
      <c r="J49" s="52"/>
      <c r="L49" s="118"/>
      <c r="M49" s="118"/>
    </row>
    <row r="50" spans="1:13" ht="12.75">
      <c r="A50" s="221" t="s">
        <v>525</v>
      </c>
      <c r="B50" s="221"/>
      <c r="C50" s="221"/>
      <c r="D50" s="55" t="s">
        <v>223</v>
      </c>
      <c r="F50" s="276" t="s">
        <v>526</v>
      </c>
      <c r="G50" s="276"/>
      <c r="H50" s="276"/>
      <c r="J50" s="56"/>
      <c r="L50" s="119"/>
      <c r="M50" s="119"/>
    </row>
    <row r="51" spans="1:13" ht="15.75">
      <c r="A51" s="49" t="s">
        <v>508</v>
      </c>
      <c r="B51" s="50"/>
      <c r="C51" s="55"/>
      <c r="D51" s="55"/>
      <c r="E51" s="55"/>
      <c r="F51" s="55"/>
      <c r="G51" s="55"/>
      <c r="H51" s="56"/>
      <c r="I51" s="55"/>
      <c r="J51" s="56"/>
      <c r="K51" s="55"/>
      <c r="L51" s="55"/>
      <c r="M51" s="55"/>
    </row>
    <row r="52" spans="1:13" ht="15.75" customHeight="1">
      <c r="A52" s="219" t="str">
        <f>Заполнить!$B$13</f>
        <v>Головний бухгалтер</v>
      </c>
      <c r="B52" s="219"/>
      <c r="C52" s="219"/>
      <c r="D52" s="53"/>
      <c r="E52" s="119"/>
      <c r="F52" s="220" t="str">
        <f>Заполнить!$H$13</f>
        <v>В.П.Славич</v>
      </c>
      <c r="G52" s="220"/>
      <c r="H52" s="220"/>
      <c r="J52" s="52"/>
      <c r="L52" s="118"/>
      <c r="M52" s="118"/>
    </row>
    <row r="53" spans="1:13" ht="15.75">
      <c r="A53" s="276" t="s">
        <v>525</v>
      </c>
      <c r="B53" s="276"/>
      <c r="C53" s="276"/>
      <c r="D53" s="55" t="s">
        <v>223</v>
      </c>
      <c r="E53" s="161"/>
      <c r="F53" s="221" t="s">
        <v>526</v>
      </c>
      <c r="G53" s="221"/>
      <c r="H53" s="221"/>
      <c r="J53" s="56"/>
      <c r="L53" s="119"/>
      <c r="M53" s="119"/>
    </row>
    <row r="54" spans="1:13" ht="15.75" customHeight="1">
      <c r="A54" s="219" t="str">
        <f>Заполнить!$B$14</f>
        <v>ЗДНВР</v>
      </c>
      <c r="B54" s="219"/>
      <c r="C54" s="219"/>
      <c r="D54" s="53"/>
      <c r="E54" s="119"/>
      <c r="F54" s="220" t="str">
        <f>Заполнить!$H$14</f>
        <v>Т.С.Солдатенко</v>
      </c>
      <c r="G54" s="220"/>
      <c r="H54" s="220"/>
      <c r="J54" s="52"/>
      <c r="L54" s="118"/>
      <c r="M54" s="118"/>
    </row>
    <row r="55" spans="1:13" ht="15.75">
      <c r="A55" s="276" t="s">
        <v>525</v>
      </c>
      <c r="B55" s="276"/>
      <c r="C55" s="276"/>
      <c r="D55" s="55" t="s">
        <v>223</v>
      </c>
      <c r="E55" s="161"/>
      <c r="F55" s="221" t="s">
        <v>526</v>
      </c>
      <c r="G55" s="221"/>
      <c r="H55" s="221"/>
      <c r="J55" s="56"/>
      <c r="L55" s="119"/>
      <c r="M55" s="119"/>
    </row>
    <row r="56" spans="1:13" ht="15.75" customHeight="1">
      <c r="A56" s="219" t="str">
        <f>Заполнить!$B$15</f>
        <v>Профсоюз</v>
      </c>
      <c r="B56" s="219"/>
      <c r="C56" s="219"/>
      <c r="D56" s="53"/>
      <c r="E56" s="119"/>
      <c r="F56" s="220" t="str">
        <f>Заполнить!$H$15</f>
        <v>М.А.Колесник</v>
      </c>
      <c r="G56" s="220"/>
      <c r="H56" s="220"/>
      <c r="J56" s="52"/>
      <c r="L56" s="118"/>
      <c r="M56" s="118"/>
    </row>
    <row r="57" spans="1:13" ht="15.75">
      <c r="A57" s="276" t="s">
        <v>525</v>
      </c>
      <c r="B57" s="276"/>
      <c r="C57" s="276"/>
      <c r="D57" s="55" t="s">
        <v>223</v>
      </c>
      <c r="E57" s="161"/>
      <c r="F57" s="221" t="s">
        <v>526</v>
      </c>
      <c r="G57" s="221"/>
      <c r="H57" s="221"/>
      <c r="J57" s="56"/>
      <c r="L57" s="119"/>
      <c r="M57" s="119"/>
    </row>
    <row r="58" spans="1:13" ht="15.75" customHeight="1">
      <c r="A58" s="219" t="str">
        <f>Заполнить!$B$16</f>
        <v>Завгосп</v>
      </c>
      <c r="B58" s="219"/>
      <c r="C58" s="219"/>
      <c r="D58" s="53"/>
      <c r="E58" s="119"/>
      <c r="F58" s="220" t="str">
        <f>Заполнить!$H$16</f>
        <v>О.О.Солдатенко</v>
      </c>
      <c r="G58" s="220"/>
      <c r="H58" s="220"/>
      <c r="J58" s="52"/>
      <c r="L58" s="118"/>
      <c r="M58" s="118"/>
    </row>
    <row r="59" spans="1:13" ht="15.75">
      <c r="A59" s="276" t="s">
        <v>525</v>
      </c>
      <c r="B59" s="276"/>
      <c r="C59" s="276"/>
      <c r="D59" s="55" t="s">
        <v>223</v>
      </c>
      <c r="E59" s="161"/>
      <c r="F59" s="221" t="s">
        <v>526</v>
      </c>
      <c r="G59" s="221"/>
      <c r="H59" s="221"/>
      <c r="J59" s="56"/>
      <c r="L59" s="119"/>
      <c r="M59" s="119"/>
    </row>
    <row r="60" spans="1:13" ht="15.75" customHeight="1" hidden="1">
      <c r="A60" s="219">
        <f>Заполнить!$B$17</f>
        <v>0</v>
      </c>
      <c r="B60" s="219"/>
      <c r="C60" s="219"/>
      <c r="D60" s="53"/>
      <c r="E60" s="119"/>
      <c r="F60" s="220">
        <f>Заполнить!$H$17</f>
        <v>0</v>
      </c>
      <c r="G60" s="220"/>
      <c r="H60" s="220"/>
      <c r="J60" s="52"/>
      <c r="L60" s="118"/>
      <c r="M60" s="118"/>
    </row>
    <row r="61" spans="1:13" ht="15.75" hidden="1">
      <c r="A61" s="276" t="s">
        <v>525</v>
      </c>
      <c r="B61" s="276"/>
      <c r="C61" s="276"/>
      <c r="D61" s="55" t="s">
        <v>223</v>
      </c>
      <c r="E61" s="161"/>
      <c r="F61" s="221" t="s">
        <v>526</v>
      </c>
      <c r="G61" s="221"/>
      <c r="H61" s="221"/>
      <c r="J61" s="56"/>
      <c r="L61" s="119"/>
      <c r="M61" s="119"/>
    </row>
    <row r="62" spans="1:13" ht="15.75" customHeight="1" hidden="1">
      <c r="A62" s="219">
        <f>Заполнить!$B$18</f>
        <v>0</v>
      </c>
      <c r="B62" s="219"/>
      <c r="C62" s="219"/>
      <c r="D62" s="53"/>
      <c r="E62" s="119"/>
      <c r="F62" s="220">
        <f>Заполнить!$H$18</f>
        <v>0</v>
      </c>
      <c r="G62" s="220"/>
      <c r="H62" s="220"/>
      <c r="J62" s="52"/>
      <c r="L62" s="118"/>
      <c r="M62" s="118"/>
    </row>
    <row r="63" spans="1:13" ht="15.75" hidden="1">
      <c r="A63" s="276" t="s">
        <v>525</v>
      </c>
      <c r="B63" s="276"/>
      <c r="C63" s="276"/>
      <c r="D63" s="55" t="s">
        <v>223</v>
      </c>
      <c r="E63" s="161"/>
      <c r="F63" s="221" t="s">
        <v>526</v>
      </c>
      <c r="G63" s="221"/>
      <c r="H63" s="221"/>
      <c r="J63" s="56"/>
      <c r="L63" s="119"/>
      <c r="M63" s="119"/>
    </row>
    <row r="64" spans="1:13" ht="15.75" customHeight="1" hidden="1">
      <c r="A64" s="219">
        <f>Заполнить!$B$19</f>
        <v>0</v>
      </c>
      <c r="B64" s="219"/>
      <c r="C64" s="219"/>
      <c r="D64" s="53"/>
      <c r="E64" s="119"/>
      <c r="F64" s="220">
        <f>Заполнить!$H$19</f>
        <v>0</v>
      </c>
      <c r="G64" s="220"/>
      <c r="H64" s="220"/>
      <c r="J64" s="52"/>
      <c r="L64" s="118"/>
      <c r="M64" s="118"/>
    </row>
    <row r="65" spans="1:13" ht="15.75" hidden="1">
      <c r="A65" s="276" t="s">
        <v>525</v>
      </c>
      <c r="B65" s="276"/>
      <c r="C65" s="276"/>
      <c r="D65" s="55" t="s">
        <v>223</v>
      </c>
      <c r="E65" s="161"/>
      <c r="F65" s="221" t="s">
        <v>526</v>
      </c>
      <c r="G65" s="221"/>
      <c r="H65" s="221"/>
      <c r="J65" s="56"/>
      <c r="L65" s="119"/>
      <c r="M65" s="119"/>
    </row>
    <row r="66" spans="1:13" ht="15.75" customHeight="1" hidden="1">
      <c r="A66" s="219">
        <f>Заполнить!$B$20</f>
        <v>0</v>
      </c>
      <c r="B66" s="219"/>
      <c r="C66" s="219"/>
      <c r="D66" s="53"/>
      <c r="E66" s="119"/>
      <c r="F66" s="220">
        <f>Заполнить!$H$20</f>
        <v>0</v>
      </c>
      <c r="G66" s="220"/>
      <c r="H66" s="220"/>
      <c r="J66" s="52"/>
      <c r="L66" s="118"/>
      <c r="M66" s="118"/>
    </row>
    <row r="67" spans="1:13" ht="15.75" hidden="1">
      <c r="A67" s="276" t="s">
        <v>525</v>
      </c>
      <c r="B67" s="276"/>
      <c r="C67" s="276"/>
      <c r="D67" s="55" t="s">
        <v>223</v>
      </c>
      <c r="E67" s="161"/>
      <c r="F67" s="221" t="s">
        <v>526</v>
      </c>
      <c r="G67" s="221"/>
      <c r="H67" s="221"/>
      <c r="J67" s="56"/>
      <c r="L67" s="119"/>
      <c r="M67" s="119"/>
    </row>
    <row r="68" spans="1:13" ht="15.75" customHeight="1" hidden="1">
      <c r="A68" s="219">
        <f>Заполнить!$B$21</f>
        <v>0</v>
      </c>
      <c r="B68" s="219"/>
      <c r="C68" s="219"/>
      <c r="D68" s="53"/>
      <c r="E68" s="119"/>
      <c r="F68" s="220">
        <f>Заполнить!$H$21</f>
        <v>0</v>
      </c>
      <c r="G68" s="220"/>
      <c r="H68" s="220"/>
      <c r="J68" s="52"/>
      <c r="L68" s="118"/>
      <c r="M68" s="118"/>
    </row>
    <row r="69" spans="1:13" ht="15.75" hidden="1">
      <c r="A69" s="276" t="s">
        <v>525</v>
      </c>
      <c r="B69" s="276"/>
      <c r="C69" s="276"/>
      <c r="D69" s="55" t="s">
        <v>223</v>
      </c>
      <c r="E69" s="161"/>
      <c r="F69" s="221" t="s">
        <v>526</v>
      </c>
      <c r="G69" s="221"/>
      <c r="H69" s="221"/>
      <c r="J69" s="56"/>
      <c r="L69" s="119"/>
      <c r="M69" s="119"/>
    </row>
    <row r="70" spans="1:13" ht="15.75" customHeight="1" hidden="1">
      <c r="A70" s="219">
        <f>Заполнить!$B$22</f>
        <v>0</v>
      </c>
      <c r="B70" s="219"/>
      <c r="C70" s="219"/>
      <c r="D70" s="53"/>
      <c r="E70" s="119"/>
      <c r="F70" s="220">
        <f>Заполнить!$H$22</f>
        <v>0</v>
      </c>
      <c r="G70" s="220"/>
      <c r="H70" s="220"/>
      <c r="J70" s="52"/>
      <c r="L70" s="118"/>
      <c r="M70" s="118"/>
    </row>
    <row r="71" spans="1:13" ht="15.75" hidden="1">
      <c r="A71" s="276" t="s">
        <v>525</v>
      </c>
      <c r="B71" s="276"/>
      <c r="C71" s="276"/>
      <c r="D71" s="55" t="s">
        <v>223</v>
      </c>
      <c r="E71" s="161"/>
      <c r="F71" s="221" t="s">
        <v>526</v>
      </c>
      <c r="G71" s="221"/>
      <c r="H71" s="221"/>
      <c r="J71" s="56"/>
      <c r="L71" s="119"/>
      <c r="M71" s="119"/>
    </row>
    <row r="72" spans="1:13" ht="15.75" customHeight="1" hidden="1">
      <c r="A72" s="219">
        <f>Заполнить!$B$23</f>
        <v>0</v>
      </c>
      <c r="B72" s="219"/>
      <c r="C72" s="219"/>
      <c r="D72" s="53"/>
      <c r="E72" s="119"/>
      <c r="F72" s="220">
        <f>Заполнить!$H$23</f>
        <v>0</v>
      </c>
      <c r="G72" s="220"/>
      <c r="H72" s="220"/>
      <c r="J72" s="52"/>
      <c r="L72" s="118"/>
      <c r="M72" s="118"/>
    </row>
    <row r="73" spans="1:13" ht="15.75" hidden="1">
      <c r="A73" s="276" t="s">
        <v>525</v>
      </c>
      <c r="B73" s="276"/>
      <c r="C73" s="276"/>
      <c r="D73" s="55" t="s">
        <v>223</v>
      </c>
      <c r="E73" s="161"/>
      <c r="F73" s="221" t="s">
        <v>526</v>
      </c>
      <c r="G73" s="221"/>
      <c r="H73" s="221"/>
      <c r="J73" s="56"/>
      <c r="L73" s="119"/>
      <c r="M73" s="119"/>
    </row>
    <row r="74" spans="1:13" ht="15.75" customHeight="1" hidden="1">
      <c r="A74" s="219">
        <f>Заполнить!$B$24</f>
        <v>0</v>
      </c>
      <c r="B74" s="219"/>
      <c r="C74" s="219"/>
      <c r="D74" s="53"/>
      <c r="E74" s="119"/>
      <c r="F74" s="220">
        <f>Заполнить!$H$24</f>
        <v>0</v>
      </c>
      <c r="G74" s="220"/>
      <c r="H74" s="220"/>
      <c r="J74" s="52"/>
      <c r="L74" s="118"/>
      <c r="M74" s="118"/>
    </row>
    <row r="75" spans="1:13" ht="15.75" hidden="1">
      <c r="A75" s="276" t="s">
        <v>525</v>
      </c>
      <c r="B75" s="276"/>
      <c r="C75" s="276"/>
      <c r="D75" s="55" t="s">
        <v>223</v>
      </c>
      <c r="E75" s="161"/>
      <c r="F75" s="221" t="s">
        <v>526</v>
      </c>
      <c r="G75" s="221"/>
      <c r="H75" s="221"/>
      <c r="J75" s="56"/>
      <c r="L75" s="119"/>
      <c r="M75" s="119"/>
    </row>
    <row r="76" spans="1:13" ht="15.75" customHeight="1" hidden="1">
      <c r="A76" s="219">
        <f>Заполнить!$B$25</f>
        <v>0</v>
      </c>
      <c r="B76" s="219"/>
      <c r="C76" s="219"/>
      <c r="D76" s="53"/>
      <c r="E76" s="119"/>
      <c r="F76" s="220">
        <f>Заполнить!$H$25</f>
        <v>0</v>
      </c>
      <c r="G76" s="220"/>
      <c r="H76" s="220"/>
      <c r="J76" s="52"/>
      <c r="L76" s="118"/>
      <c r="M76" s="118"/>
    </row>
    <row r="77" spans="1:13" ht="15.75" hidden="1">
      <c r="A77" s="276" t="s">
        <v>525</v>
      </c>
      <c r="B77" s="276"/>
      <c r="C77" s="276"/>
      <c r="D77" s="55" t="s">
        <v>223</v>
      </c>
      <c r="E77" s="161"/>
      <c r="F77" s="221" t="s">
        <v>526</v>
      </c>
      <c r="G77" s="221"/>
      <c r="H77" s="221"/>
      <c r="J77" s="56"/>
      <c r="L77" s="119"/>
      <c r="M77" s="119"/>
    </row>
    <row r="78" spans="1:13" ht="15.75" customHeight="1" hidden="1">
      <c r="A78" s="219">
        <f>Заполнить!$B$26</f>
        <v>0</v>
      </c>
      <c r="B78" s="219"/>
      <c r="C78" s="219"/>
      <c r="D78" s="53"/>
      <c r="E78" s="119"/>
      <c r="F78" s="220">
        <f>Заполнить!$H$26</f>
        <v>0</v>
      </c>
      <c r="G78" s="220"/>
      <c r="H78" s="220"/>
      <c r="J78" s="52"/>
      <c r="L78" s="118"/>
      <c r="M78" s="118"/>
    </row>
    <row r="79" spans="1:13" ht="12.75" hidden="1">
      <c r="A79" s="276" t="s">
        <v>525</v>
      </c>
      <c r="B79" s="276"/>
      <c r="C79" s="276"/>
      <c r="D79" s="55" t="s">
        <v>223</v>
      </c>
      <c r="E79" s="42"/>
      <c r="F79" s="221" t="s">
        <v>526</v>
      </c>
      <c r="G79" s="221"/>
      <c r="H79" s="221"/>
      <c r="J79" s="56"/>
      <c r="L79" s="119"/>
      <c r="M79" s="119"/>
    </row>
    <row r="80" spans="12:13" ht="12.75">
      <c r="L80" s="42"/>
      <c r="M80" s="42"/>
    </row>
    <row r="81" ht="15">
      <c r="A81" s="146" t="s">
        <v>671</v>
      </c>
    </row>
    <row r="82" spans="1:8" ht="13.5" customHeight="1">
      <c r="A82" s="205" t="s">
        <v>229</v>
      </c>
      <c r="B82" s="205" t="s">
        <v>664</v>
      </c>
      <c r="C82" s="205"/>
      <c r="D82" s="205"/>
      <c r="E82" s="205" t="s">
        <v>651</v>
      </c>
      <c r="F82" s="205"/>
      <c r="G82" s="205" t="s">
        <v>652</v>
      </c>
      <c r="H82" s="205"/>
    </row>
    <row r="83" spans="1:8" ht="12.75">
      <c r="A83" s="205"/>
      <c r="B83" s="205"/>
      <c r="C83" s="205"/>
      <c r="D83" s="205"/>
      <c r="E83" s="205"/>
      <c r="F83" s="205"/>
      <c r="G83" s="205"/>
      <c r="H83" s="205"/>
    </row>
    <row r="84" spans="1:8" ht="12.75">
      <c r="A84" s="76">
        <v>1</v>
      </c>
      <c r="B84" s="235">
        <v>2</v>
      </c>
      <c r="C84" s="235"/>
      <c r="D84" s="235"/>
      <c r="E84" s="235">
        <v>3</v>
      </c>
      <c r="F84" s="235"/>
      <c r="G84" s="235">
        <v>4</v>
      </c>
      <c r="H84" s="235"/>
    </row>
    <row r="85" spans="1:8" ht="12.75">
      <c r="A85" s="23">
        <v>1</v>
      </c>
      <c r="B85" s="277"/>
      <c r="C85" s="277"/>
      <c r="D85" s="277"/>
      <c r="E85" s="277"/>
      <c r="F85" s="277"/>
      <c r="G85" s="277"/>
      <c r="H85" s="277"/>
    </row>
    <row r="86" spans="1:8" ht="12.75">
      <c r="A86" s="26" t="s">
        <v>617</v>
      </c>
      <c r="B86" s="278"/>
      <c r="C86" s="278"/>
      <c r="D86" s="278"/>
      <c r="E86" s="278"/>
      <c r="F86" s="278"/>
      <c r="G86" s="278"/>
      <c r="H86" s="278"/>
    </row>
    <row r="87" spans="1:8" ht="12.75">
      <c r="A87" s="26" t="s">
        <v>617</v>
      </c>
      <c r="B87" s="278"/>
      <c r="C87" s="278"/>
      <c r="D87" s="278"/>
      <c r="E87" s="278"/>
      <c r="F87" s="278"/>
      <c r="G87" s="278"/>
      <c r="H87" s="278"/>
    </row>
    <row r="88" spans="1:8" ht="13.5" customHeight="1">
      <c r="A88" s="272" t="s">
        <v>601</v>
      </c>
      <c r="B88" s="272"/>
      <c r="C88" s="272"/>
      <c r="D88" s="272"/>
      <c r="E88" s="272"/>
      <c r="F88" s="272"/>
      <c r="G88" s="272"/>
      <c r="H88" s="272"/>
    </row>
    <row r="90" ht="15">
      <c r="A90" s="65" t="s">
        <v>653</v>
      </c>
    </row>
    <row r="91" spans="1:8" ht="12.75">
      <c r="A91" s="279"/>
      <c r="B91" s="279"/>
      <c r="C91" s="279"/>
      <c r="D91" s="106"/>
      <c r="E91" s="58"/>
      <c r="G91" s="279"/>
      <c r="H91" s="279"/>
    </row>
    <row r="92" spans="1:8" ht="12.75">
      <c r="A92" s="280" t="s">
        <v>525</v>
      </c>
      <c r="B92" s="280"/>
      <c r="C92" s="280"/>
      <c r="D92" s="162"/>
      <c r="E92" s="163" t="s">
        <v>223</v>
      </c>
      <c r="F92" s="45"/>
      <c r="G92" s="281" t="s">
        <v>526</v>
      </c>
      <c r="H92" s="281"/>
    </row>
    <row r="93" spans="1:8" ht="12.75">
      <c r="A93" s="164"/>
      <c r="B93" s="164"/>
      <c r="C93" s="164"/>
      <c r="D93" s="164"/>
      <c r="E93" s="164"/>
      <c r="F93" s="164"/>
      <c r="G93" s="249"/>
      <c r="H93" s="249"/>
    </row>
    <row r="94" spans="1:8" ht="15.75">
      <c r="A94" s="67" t="s">
        <v>654</v>
      </c>
      <c r="D94" s="42"/>
      <c r="G94" s="249"/>
      <c r="H94" s="249"/>
    </row>
    <row r="95" spans="1:8" ht="12.75">
      <c r="A95" s="279"/>
      <c r="B95" s="279"/>
      <c r="C95" s="279"/>
      <c r="D95" s="106"/>
      <c r="E95" s="58"/>
      <c r="G95" s="279"/>
      <c r="H95" s="279"/>
    </row>
    <row r="96" spans="1:8" ht="12.75">
      <c r="A96" s="280" t="s">
        <v>525</v>
      </c>
      <c r="B96" s="280"/>
      <c r="C96" s="280"/>
      <c r="D96" s="162"/>
      <c r="E96" s="163" t="s">
        <v>223</v>
      </c>
      <c r="F96" s="45"/>
      <c r="G96" s="281" t="s">
        <v>526</v>
      </c>
      <c r="H96" s="281"/>
    </row>
    <row r="98" ht="12.75">
      <c r="A98" s="72" t="str">
        <f>Заполнить!B6</f>
        <v>«___»__грудня___20_20_ р.</v>
      </c>
    </row>
    <row r="100" ht="15">
      <c r="A100" s="146" t="s">
        <v>656</v>
      </c>
    </row>
    <row r="101" spans="1:11" ht="12.75">
      <c r="A101" s="279"/>
      <c r="B101" s="279"/>
      <c r="C101" s="279"/>
      <c r="D101" s="279"/>
      <c r="E101" s="279"/>
      <c r="F101" s="279"/>
      <c r="G101" s="279"/>
      <c r="H101" s="279"/>
      <c r="I101" s="106"/>
      <c r="J101" s="106"/>
      <c r="K101" s="106"/>
    </row>
    <row r="102" spans="1:11" ht="12.75">
      <c r="A102" s="282"/>
      <c r="B102" s="282"/>
      <c r="C102" s="282"/>
      <c r="D102" s="282"/>
      <c r="E102" s="282"/>
      <c r="F102" s="282"/>
      <c r="G102" s="282"/>
      <c r="H102" s="282"/>
      <c r="I102" s="106"/>
      <c r="J102" s="106"/>
      <c r="K102" s="106"/>
    </row>
    <row r="103" spans="1:11" ht="12.75">
      <c r="A103" s="282"/>
      <c r="B103" s="282"/>
      <c r="C103" s="282"/>
      <c r="D103" s="282"/>
      <c r="E103" s="282"/>
      <c r="F103" s="282"/>
      <c r="G103" s="282"/>
      <c r="H103" s="282"/>
      <c r="I103" s="106"/>
      <c r="J103" s="106"/>
      <c r="K103" s="106"/>
    </row>
    <row r="105" spans="1:10" ht="15">
      <c r="A105" s="146" t="s">
        <v>222</v>
      </c>
      <c r="B105" s="42"/>
      <c r="C105" s="58"/>
      <c r="F105" s="224">
        <f>G16</f>
        <v>0</v>
      </c>
      <c r="G105" s="224"/>
      <c r="H105" s="224"/>
      <c r="I105" s="106"/>
      <c r="J105" s="106"/>
    </row>
    <row r="106" spans="3:10" ht="12.75">
      <c r="C106" s="163" t="s">
        <v>223</v>
      </c>
      <c r="F106" s="280" t="s">
        <v>526</v>
      </c>
      <c r="G106" s="280"/>
      <c r="H106" s="280"/>
      <c r="I106" s="165"/>
      <c r="J106" s="165"/>
    </row>
    <row r="107" ht="12.75">
      <c r="A107" s="59" t="str">
        <f>Заполнить!B6</f>
        <v>«___»__грудня___20_20_ р.</v>
      </c>
    </row>
    <row r="108" ht="12.75">
      <c r="A108" s="11" t="s">
        <v>672</v>
      </c>
    </row>
    <row r="109" ht="12.75">
      <c r="A109" s="147" t="s">
        <v>673</v>
      </c>
    </row>
  </sheetData>
  <sheetProtection selectLockedCells="1" selectUnlockedCells="1"/>
  <mergeCells count="123">
    <mergeCell ref="F106:H106"/>
    <mergeCell ref="A101:H101"/>
    <mergeCell ref="A102:H102"/>
    <mergeCell ref="A103:H103"/>
    <mergeCell ref="F105:H105"/>
    <mergeCell ref="A95:C95"/>
    <mergeCell ref="G95:H95"/>
    <mergeCell ref="A96:C96"/>
    <mergeCell ref="G96:H96"/>
    <mergeCell ref="A92:C92"/>
    <mergeCell ref="G92:H92"/>
    <mergeCell ref="G93:H93"/>
    <mergeCell ref="G94:H94"/>
    <mergeCell ref="A88:D88"/>
    <mergeCell ref="E88:F88"/>
    <mergeCell ref="G88:H88"/>
    <mergeCell ref="A91:C91"/>
    <mergeCell ref="G91:H91"/>
    <mergeCell ref="B86:D86"/>
    <mergeCell ref="E86:F86"/>
    <mergeCell ref="G86:H86"/>
    <mergeCell ref="B87:D87"/>
    <mergeCell ref="E87:F87"/>
    <mergeCell ref="G87:H87"/>
    <mergeCell ref="B84:D84"/>
    <mergeCell ref="E84:F84"/>
    <mergeCell ref="G84:H84"/>
    <mergeCell ref="B85:D85"/>
    <mergeCell ref="E85:F85"/>
    <mergeCell ref="G85:H85"/>
    <mergeCell ref="A79:C79"/>
    <mergeCell ref="F79:H79"/>
    <mergeCell ref="A82:A83"/>
    <mergeCell ref="B82:D83"/>
    <mergeCell ref="E82:F83"/>
    <mergeCell ref="G82:H83"/>
    <mergeCell ref="A77:C77"/>
    <mergeCell ref="F77:H77"/>
    <mergeCell ref="A78:C78"/>
    <mergeCell ref="F78:H78"/>
    <mergeCell ref="A75:C75"/>
    <mergeCell ref="F75:H75"/>
    <mergeCell ref="A76:C76"/>
    <mergeCell ref="F76:H76"/>
    <mergeCell ref="A73:C73"/>
    <mergeCell ref="F73:H73"/>
    <mergeCell ref="A74:C74"/>
    <mergeCell ref="F74:H74"/>
    <mergeCell ref="A71:C71"/>
    <mergeCell ref="F71:H71"/>
    <mergeCell ref="A72:C72"/>
    <mergeCell ref="F72:H72"/>
    <mergeCell ref="A69:C69"/>
    <mergeCell ref="F69:H69"/>
    <mergeCell ref="A70:C70"/>
    <mergeCell ref="F70:H70"/>
    <mergeCell ref="A67:C67"/>
    <mergeCell ref="F67:H67"/>
    <mergeCell ref="A68:C68"/>
    <mergeCell ref="F68:H68"/>
    <mergeCell ref="A65:C65"/>
    <mergeCell ref="F65:H65"/>
    <mergeCell ref="A66:C66"/>
    <mergeCell ref="F66:H66"/>
    <mergeCell ref="A63:C63"/>
    <mergeCell ref="F63:H63"/>
    <mergeCell ref="A64:C64"/>
    <mergeCell ref="F64:H64"/>
    <mergeCell ref="A61:C61"/>
    <mergeCell ref="F61:H61"/>
    <mergeCell ref="A62:C62"/>
    <mergeCell ref="F62:H62"/>
    <mergeCell ref="A59:C59"/>
    <mergeCell ref="F59:H59"/>
    <mergeCell ref="A60:C60"/>
    <mergeCell ref="F60:H60"/>
    <mergeCell ref="A57:C57"/>
    <mergeCell ref="F57:H57"/>
    <mergeCell ref="A58:C58"/>
    <mergeCell ref="F58:H58"/>
    <mergeCell ref="A55:C55"/>
    <mergeCell ref="F55:H55"/>
    <mergeCell ref="A56:C56"/>
    <mergeCell ref="F56:H56"/>
    <mergeCell ref="A53:C53"/>
    <mergeCell ref="F53:H53"/>
    <mergeCell ref="A54:C54"/>
    <mergeCell ref="F54:H54"/>
    <mergeCell ref="A50:C50"/>
    <mergeCell ref="F50:H50"/>
    <mergeCell ref="A52:C52"/>
    <mergeCell ref="F52:H52"/>
    <mergeCell ref="A46:B46"/>
    <mergeCell ref="F46:H46"/>
    <mergeCell ref="A49:C49"/>
    <mergeCell ref="F49:H49"/>
    <mergeCell ref="A29:B29"/>
    <mergeCell ref="A42:H43"/>
    <mergeCell ref="A45:B45"/>
    <mergeCell ref="F45:H45"/>
    <mergeCell ref="A22:A24"/>
    <mergeCell ref="B22:B24"/>
    <mergeCell ref="C22:E22"/>
    <mergeCell ref="F22:H22"/>
    <mergeCell ref="C23:C24"/>
    <mergeCell ref="D23:D24"/>
    <mergeCell ref="E23:E24"/>
    <mergeCell ref="F23:F24"/>
    <mergeCell ref="G23:G24"/>
    <mergeCell ref="H23:H24"/>
    <mergeCell ref="A14:H15"/>
    <mergeCell ref="C16:E16"/>
    <mergeCell ref="G16:H16"/>
    <mergeCell ref="C17:E17"/>
    <mergeCell ref="G17:H17"/>
    <mergeCell ref="A9:H9"/>
    <mergeCell ref="A10:H10"/>
    <mergeCell ref="A11:H12"/>
    <mergeCell ref="A13:H13"/>
    <mergeCell ref="A2:B2"/>
    <mergeCell ref="A3:B3"/>
    <mergeCell ref="A7:H7"/>
    <mergeCell ref="A8:H8"/>
  </mergeCells>
  <printOptions/>
  <pageMargins left="0.2361111111111111" right="0.11805555555555555" top="0.35" bottom="0.19652777777777777" header="0.5118055555555555" footer="0.5118055555555555"/>
  <pageSetup horizontalDpi="300" verticalDpi="300" orientation="landscape" paperSize="9" scale="12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L108"/>
  <sheetViews>
    <sheetView zoomScale="120" zoomScaleNormal="120" workbookViewId="0" topLeftCell="A1">
      <selection activeCell="A59" sqref="A59"/>
    </sheetView>
  </sheetViews>
  <sheetFormatPr defaultColWidth="9.00390625" defaultRowHeight="12.75"/>
  <cols>
    <col min="1" max="1" width="4.125" style="11" customWidth="1"/>
    <col min="2" max="2" width="48.875" style="11" customWidth="1"/>
    <col min="3" max="3" width="13.375" style="11" customWidth="1"/>
    <col min="4" max="4" width="10.25390625" style="11" customWidth="1"/>
    <col min="5" max="5" width="8.875" style="11" customWidth="1"/>
    <col min="6" max="6" width="13.125" style="11" customWidth="1"/>
    <col min="7" max="7" width="10.125" style="11" customWidth="1"/>
    <col min="8" max="8" width="8.875" style="11" customWidth="1"/>
    <col min="9" max="9" width="10.375" style="11" customWidth="1"/>
    <col min="10" max="10" width="10.625" style="11" customWidth="1"/>
    <col min="11" max="16384" width="8.875" style="11" customWidth="1"/>
  </cols>
  <sheetData>
    <row r="1" ht="12.75">
      <c r="G1" s="71" t="s">
        <v>515</v>
      </c>
    </row>
    <row r="2" spans="1:7" ht="12.75">
      <c r="A2" s="209" t="str">
        <f>Заполнить!$B$3</f>
        <v>Срібненський НВК</v>
      </c>
      <c r="B2" s="209"/>
      <c r="G2" s="71" t="s">
        <v>516</v>
      </c>
    </row>
    <row r="3" spans="1:7" ht="12.75">
      <c r="A3" s="210" t="s">
        <v>517</v>
      </c>
      <c r="B3" s="210"/>
      <c r="G3" s="71" t="s">
        <v>518</v>
      </c>
    </row>
    <row r="4" ht="12.75"/>
    <row r="5" spans="3:7" ht="12.75">
      <c r="C5" s="148"/>
      <c r="D5" s="148"/>
      <c r="E5" s="148"/>
      <c r="F5" s="148"/>
      <c r="G5" s="148"/>
    </row>
    <row r="6" spans="3:7" ht="12.75">
      <c r="C6" s="120"/>
      <c r="D6" s="120"/>
      <c r="E6" s="120"/>
      <c r="F6" s="120"/>
      <c r="G6" s="120"/>
    </row>
    <row r="7" spans="1:11" ht="18.75">
      <c r="A7" s="200" t="s">
        <v>640</v>
      </c>
      <c r="B7" s="200"/>
      <c r="C7" s="200"/>
      <c r="D7" s="200"/>
      <c r="E7" s="200"/>
      <c r="F7" s="200"/>
      <c r="G7" s="200"/>
      <c r="H7" s="200"/>
      <c r="I7" s="200"/>
      <c r="J7" s="200"/>
      <c r="K7" s="149"/>
    </row>
    <row r="8" spans="1:11" ht="14.25" customHeight="1">
      <c r="A8" s="200" t="s">
        <v>674</v>
      </c>
      <c r="B8" s="200"/>
      <c r="C8" s="200"/>
      <c r="D8" s="200"/>
      <c r="E8" s="200"/>
      <c r="F8" s="200"/>
      <c r="G8" s="200"/>
      <c r="H8" s="200"/>
      <c r="I8" s="200"/>
      <c r="J8" s="200"/>
      <c r="K8" s="149"/>
    </row>
    <row r="9" spans="1:11" ht="18.75">
      <c r="A9" s="226" t="str">
        <f>Заполнить!$B$6</f>
        <v>«___»__грудня___20_20_ р.</v>
      </c>
      <c r="B9" s="226"/>
      <c r="C9" s="226"/>
      <c r="D9" s="226"/>
      <c r="E9" s="226"/>
      <c r="F9" s="226"/>
      <c r="G9" s="226"/>
      <c r="H9" s="226"/>
      <c r="I9" s="226"/>
      <c r="J9" s="226"/>
      <c r="K9" s="150"/>
    </row>
    <row r="10" spans="1:11" ht="12.75">
      <c r="A10" s="217" t="s">
        <v>568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"/>
    </row>
    <row r="11" spans="1:10" ht="15.75" customHeight="1">
      <c r="A11" s="258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  » грудня 2020 р. № проведено інвентаризацію фінансових інвестицій станом на «___»___грудня____20_20_ р.</v>
      </c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8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</row>
    <row r="13" spans="2:8" ht="15.75">
      <c r="B13" s="20" t="s">
        <v>224</v>
      </c>
      <c r="C13" s="66" t="str">
        <f>CONCATENATE("розпочата ",Заполнить!$B$8)</f>
        <v>розпочата «___»___грудня____20_20_ р.</v>
      </c>
      <c r="D13" s="152"/>
      <c r="E13" s="152"/>
      <c r="F13" s="151"/>
      <c r="G13" s="151"/>
      <c r="H13" s="151"/>
    </row>
    <row r="14" spans="1:8" ht="15.75">
      <c r="A14" s="15"/>
      <c r="B14" s="15"/>
      <c r="C14" s="67" t="str">
        <f>CONCATENATE("закінчена ",Заполнить!$B$9)</f>
        <v>закінчена «___»___грудня____20_20_ р.</v>
      </c>
      <c r="D14" s="152"/>
      <c r="E14" s="152"/>
      <c r="F14" s="151"/>
      <c r="G14" s="151"/>
      <c r="H14" s="151"/>
    </row>
    <row r="16" ht="12.75">
      <c r="A16" s="11" t="s">
        <v>675</v>
      </c>
    </row>
    <row r="17" ht="3" customHeight="1"/>
    <row r="18" spans="1:10" ht="28.5" customHeight="1">
      <c r="A18" s="205" t="s">
        <v>663</v>
      </c>
      <c r="B18" s="205" t="s">
        <v>676</v>
      </c>
      <c r="C18" s="205"/>
      <c r="D18" s="205" t="s">
        <v>677</v>
      </c>
      <c r="E18" s="205" t="s">
        <v>232</v>
      </c>
      <c r="F18" s="205"/>
      <c r="G18" s="205"/>
      <c r="H18" s="205" t="s">
        <v>666</v>
      </c>
      <c r="I18" s="205"/>
      <c r="J18" s="205"/>
    </row>
    <row r="19" spans="1:10" ht="102" customHeight="1">
      <c r="A19" s="205"/>
      <c r="B19" s="205" t="s">
        <v>678</v>
      </c>
      <c r="C19" s="205" t="s">
        <v>679</v>
      </c>
      <c r="D19" s="205"/>
      <c r="E19" s="92" t="s">
        <v>680</v>
      </c>
      <c r="F19" s="205" t="s">
        <v>681</v>
      </c>
      <c r="G19" s="205" t="s">
        <v>682</v>
      </c>
      <c r="H19" s="92" t="s">
        <v>683</v>
      </c>
      <c r="I19" s="205" t="s">
        <v>582</v>
      </c>
      <c r="J19" s="205"/>
    </row>
    <row r="20" spans="1:10" ht="12.75">
      <c r="A20" s="205"/>
      <c r="B20" s="205"/>
      <c r="C20" s="205"/>
      <c r="D20" s="205"/>
      <c r="E20" s="92"/>
      <c r="F20" s="205"/>
      <c r="G20" s="205"/>
      <c r="H20" s="92"/>
      <c r="I20" s="23" t="s">
        <v>684</v>
      </c>
      <c r="J20" s="23" t="s">
        <v>685</v>
      </c>
    </row>
    <row r="21" spans="1:10" ht="12.75">
      <c r="A21" s="76">
        <v>1</v>
      </c>
      <c r="B21" s="76">
        <v>2</v>
      </c>
      <c r="C21" s="76">
        <v>3</v>
      </c>
      <c r="D21" s="76">
        <v>4</v>
      </c>
      <c r="E21" s="76">
        <v>5</v>
      </c>
      <c r="F21" s="76">
        <v>6</v>
      </c>
      <c r="G21" s="76">
        <v>7</v>
      </c>
      <c r="H21" s="76">
        <v>8</v>
      </c>
      <c r="I21" s="76">
        <v>9</v>
      </c>
      <c r="J21" s="76">
        <v>10</v>
      </c>
    </row>
    <row r="22" spans="1:10" ht="12.75">
      <c r="A22" s="23">
        <v>1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26" t="s">
        <v>617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6">
        <v>0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 customHeight="1">
      <c r="A25" s="272" t="s">
        <v>601</v>
      </c>
      <c r="B25" s="272"/>
      <c r="C25" s="272"/>
      <c r="D25" s="272"/>
      <c r="E25" s="154" t="s">
        <v>587</v>
      </c>
      <c r="F25" s="154"/>
      <c r="G25" s="154" t="s">
        <v>587</v>
      </c>
      <c r="H25" s="154" t="s">
        <v>587</v>
      </c>
      <c r="I25" s="154"/>
      <c r="J25" s="154"/>
    </row>
    <row r="28" ht="15.75">
      <c r="A28" s="67" t="e">
        <f>CONCATENATE("Разом за описом:  а) кількість порядкових номерів - ",ЧислоПрописом(A24))</f>
        <v>#NAME?</v>
      </c>
    </row>
    <row r="29" ht="12.75">
      <c r="C29" s="21" t="s">
        <v>503</v>
      </c>
    </row>
    <row r="30" spans="1:9" ht="15.75">
      <c r="A30" s="44" t="s">
        <v>502</v>
      </c>
      <c r="B30" s="43" t="e">
        <f>CONCATENATE("б) загальна кількість одиниць (фактично)  ",ЧислоПрописом(A24))</f>
        <v>#NAME?</v>
      </c>
      <c r="I30" s="45"/>
    </row>
    <row r="31" spans="2:3" ht="15.75">
      <c r="B31" s="67"/>
      <c r="C31" s="21" t="s">
        <v>503</v>
      </c>
    </row>
    <row r="32" spans="1:9" ht="15.75">
      <c r="A32" s="44" t="s">
        <v>504</v>
      </c>
      <c r="B32" s="43" t="e">
        <f>CONCATENATE("в) загальна сума номінальної  вартості (фактично) ",СумаПрописом(F25))</f>
        <v>#NAME?</v>
      </c>
      <c r="I32" s="45"/>
    </row>
    <row r="33" spans="2:4" ht="15.75">
      <c r="B33" s="67"/>
      <c r="D33" s="21" t="s">
        <v>503</v>
      </c>
    </row>
    <row r="34" spans="2:9" ht="15.75">
      <c r="B34" s="43" t="e">
        <f>CONCATENATE("г) загальна кількість одиниць за даними бухгалтерського обліку  ",ЧислоПрописом(A24))</f>
        <v>#NAME?</v>
      </c>
      <c r="I34" s="45"/>
    </row>
    <row r="35" spans="1:4" ht="15.75">
      <c r="A35" s="44" t="s">
        <v>502</v>
      </c>
      <c r="B35" s="67"/>
      <c r="D35" s="21" t="s">
        <v>503</v>
      </c>
    </row>
    <row r="36" spans="1:9" ht="15.75">
      <c r="A36" s="44" t="s">
        <v>505</v>
      </c>
      <c r="B36" s="43" t="e">
        <f>CONCATENATE("ґ) загальна сума номінальної вартості за даними бухгалтерського обліку  ",СумаПрописом(I25))</f>
        <v>#NAME?</v>
      </c>
      <c r="I36" s="45"/>
    </row>
    <row r="37" spans="1:6" ht="12.75">
      <c r="A37" s="59" t="s">
        <v>506</v>
      </c>
      <c r="F37" s="21" t="s">
        <v>503</v>
      </c>
    </row>
    <row r="38" ht="15">
      <c r="B38" s="146" t="e">
        <f>CONCATENATE("д) балансова  вартість за даними бухгалтерського обліку ",СумаПрописом(J25))</f>
        <v>#NAME?</v>
      </c>
    </row>
    <row r="39" spans="2:4" ht="15">
      <c r="B39" s="146"/>
      <c r="D39" s="21" t="s">
        <v>503</v>
      </c>
    </row>
    <row r="40" spans="1:8" ht="12.75">
      <c r="A40" s="270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270"/>
      <c r="C40" s="270"/>
      <c r="D40" s="270"/>
      <c r="E40" s="270"/>
      <c r="F40" s="270"/>
      <c r="G40" s="270"/>
      <c r="H40" s="270"/>
    </row>
    <row r="41" spans="1:8" ht="18" customHeight="1">
      <c r="A41" s="270"/>
      <c r="B41" s="270"/>
      <c r="C41" s="270"/>
      <c r="D41" s="270"/>
      <c r="E41" s="270"/>
      <c r="F41" s="270"/>
      <c r="G41" s="270"/>
      <c r="H41" s="270"/>
    </row>
    <row r="42" spans="1:5" ht="15.75">
      <c r="A42" s="57" t="s">
        <v>222</v>
      </c>
      <c r="B42"/>
      <c r="C42"/>
      <c r="D42"/>
      <c r="E42"/>
    </row>
    <row r="43" spans="1:12" ht="12.75">
      <c r="A43" s="266"/>
      <c r="B43" s="266"/>
      <c r="C43" s="106"/>
      <c r="D43" s="156"/>
      <c r="E43" s="106"/>
      <c r="F43" s="222"/>
      <c r="G43" s="222"/>
      <c r="H43" s="222"/>
      <c r="I43" s="106"/>
      <c r="J43" s="106"/>
      <c r="K43" s="106"/>
      <c r="L43" s="106"/>
    </row>
    <row r="44" spans="1:12" ht="12.75">
      <c r="A44" s="243" t="s">
        <v>562</v>
      </c>
      <c r="B44" s="243"/>
      <c r="D44" s="157" t="s">
        <v>509</v>
      </c>
      <c r="E44" s="106"/>
      <c r="F44" s="273" t="s">
        <v>526</v>
      </c>
      <c r="G44" s="273"/>
      <c r="H44" s="273"/>
      <c r="K44" s="107"/>
      <c r="L44" s="107"/>
    </row>
    <row r="45" ht="12.75">
      <c r="A45" s="44" t="s">
        <v>670</v>
      </c>
    </row>
    <row r="47" spans="1:10" ht="15.75" customHeight="1">
      <c r="A47" s="139" t="s">
        <v>507</v>
      </c>
      <c r="H47" s="42"/>
      <c r="I47" s="124"/>
      <c r="J47" s="42"/>
    </row>
    <row r="48" spans="1:11" ht="15.75" customHeight="1">
      <c r="A48" s="274" t="str">
        <f>Заполнить!$B$12</f>
        <v>Директор НВК</v>
      </c>
      <c r="B48" s="274"/>
      <c r="C48" s="274"/>
      <c r="D48" s="274"/>
      <c r="E48" s="161"/>
      <c r="F48" s="53"/>
      <c r="H48" s="220" t="str">
        <f>Заполнить!$H$12</f>
        <v>М.О.Дудка</v>
      </c>
      <c r="I48" s="220"/>
      <c r="J48" s="220"/>
      <c r="K48" s="118"/>
    </row>
    <row r="49" spans="1:11" ht="15.75" customHeight="1">
      <c r="A49" s="276" t="s">
        <v>525</v>
      </c>
      <c r="B49" s="276"/>
      <c r="C49" s="276"/>
      <c r="D49" s="276"/>
      <c r="E49" s="119"/>
      <c r="F49" s="55" t="s">
        <v>223</v>
      </c>
      <c r="H49" s="221" t="s">
        <v>526</v>
      </c>
      <c r="I49" s="221"/>
      <c r="J49" s="221"/>
      <c r="K49" s="119"/>
    </row>
    <row r="50" spans="1:11" ht="15.75">
      <c r="A50" s="140" t="s">
        <v>508</v>
      </c>
      <c r="B50" s="55"/>
      <c r="C50" s="55"/>
      <c r="D50" s="55"/>
      <c r="E50" s="55"/>
      <c r="F50" s="55"/>
      <c r="H50" s="221"/>
      <c r="I50" s="221"/>
      <c r="J50" s="221"/>
      <c r="K50" s="55"/>
    </row>
    <row r="51" spans="1:11" ht="15.75" customHeight="1">
      <c r="A51" s="274" t="str">
        <f>Заполнить!$B$13</f>
        <v>Головний бухгалтер</v>
      </c>
      <c r="B51" s="274"/>
      <c r="C51" s="274"/>
      <c r="D51" s="274"/>
      <c r="E51" s="161"/>
      <c r="F51" s="53"/>
      <c r="H51" s="220" t="str">
        <f>Заполнить!$H$13</f>
        <v>В.П.Славич</v>
      </c>
      <c r="I51" s="220"/>
      <c r="J51" s="220"/>
      <c r="K51" s="118"/>
    </row>
    <row r="52" spans="1:11" ht="12.75">
      <c r="A52" s="276" t="s">
        <v>525</v>
      </c>
      <c r="B52" s="276"/>
      <c r="C52" s="276"/>
      <c r="D52" s="276"/>
      <c r="E52" s="119"/>
      <c r="F52" s="55" t="s">
        <v>223</v>
      </c>
      <c r="H52" s="221" t="s">
        <v>526</v>
      </c>
      <c r="I52" s="221"/>
      <c r="J52" s="221"/>
      <c r="K52" s="119"/>
    </row>
    <row r="53" spans="1:11" ht="15.75" customHeight="1">
      <c r="A53" s="274" t="str">
        <f>Заполнить!$B$14</f>
        <v>ЗДНВР</v>
      </c>
      <c r="B53" s="274"/>
      <c r="C53" s="274"/>
      <c r="D53" s="274"/>
      <c r="E53" s="161"/>
      <c r="F53" s="53"/>
      <c r="H53" s="220" t="str">
        <f>Заполнить!$H$14</f>
        <v>Т.С.Солдатенко</v>
      </c>
      <c r="I53" s="220"/>
      <c r="J53" s="220"/>
      <c r="K53" s="118"/>
    </row>
    <row r="54" spans="1:11" ht="12.75">
      <c r="A54" s="276" t="s">
        <v>525</v>
      </c>
      <c r="B54" s="276"/>
      <c r="C54" s="276"/>
      <c r="D54" s="276"/>
      <c r="E54" s="119"/>
      <c r="F54" s="55" t="s">
        <v>223</v>
      </c>
      <c r="H54" s="221" t="s">
        <v>526</v>
      </c>
      <c r="I54" s="221"/>
      <c r="J54" s="221"/>
      <c r="K54" s="119"/>
    </row>
    <row r="55" spans="1:11" ht="15.75" customHeight="1">
      <c r="A55" s="274" t="str">
        <f>Заполнить!$B$15</f>
        <v>Профсоюз</v>
      </c>
      <c r="B55" s="274"/>
      <c r="C55" s="274"/>
      <c r="D55" s="274"/>
      <c r="E55" s="161"/>
      <c r="F55" s="53"/>
      <c r="H55" s="220" t="str">
        <f>Заполнить!$H$15</f>
        <v>М.А.Колесник</v>
      </c>
      <c r="I55" s="220"/>
      <c r="J55" s="220"/>
      <c r="K55" s="118"/>
    </row>
    <row r="56" spans="1:11" ht="12.75">
      <c r="A56" s="276" t="s">
        <v>525</v>
      </c>
      <c r="B56" s="276"/>
      <c r="C56" s="276"/>
      <c r="D56" s="276"/>
      <c r="E56" s="119"/>
      <c r="F56" s="55" t="s">
        <v>223</v>
      </c>
      <c r="H56" s="221" t="s">
        <v>526</v>
      </c>
      <c r="I56" s="221"/>
      <c r="J56" s="221"/>
      <c r="K56" s="119"/>
    </row>
    <row r="57" spans="1:11" ht="15.75" customHeight="1">
      <c r="A57" s="274" t="str">
        <f>Заполнить!$B$16</f>
        <v>Завгосп</v>
      </c>
      <c r="B57" s="274"/>
      <c r="C57" s="274"/>
      <c r="D57" s="274"/>
      <c r="E57" s="161"/>
      <c r="F57" s="53"/>
      <c r="H57" s="220" t="str">
        <f>Заполнить!$H$16</f>
        <v>О.О.Солдатенко</v>
      </c>
      <c r="I57" s="220"/>
      <c r="J57" s="220"/>
      <c r="K57" s="118"/>
    </row>
    <row r="58" spans="1:11" ht="12.75">
      <c r="A58" s="276" t="s">
        <v>525</v>
      </c>
      <c r="B58" s="276"/>
      <c r="C58" s="276"/>
      <c r="D58" s="276"/>
      <c r="E58" s="119"/>
      <c r="F58" s="55" t="s">
        <v>223</v>
      </c>
      <c r="H58" s="221" t="s">
        <v>526</v>
      </c>
      <c r="I58" s="221"/>
      <c r="J58" s="221"/>
      <c r="K58" s="119"/>
    </row>
    <row r="59" spans="1:11" ht="15.75" hidden="1">
      <c r="A59" s="219">
        <f>Заполнить!$B$17</f>
        <v>0</v>
      </c>
      <c r="B59" s="219"/>
      <c r="C59" s="219"/>
      <c r="D59" s="219"/>
      <c r="E59" s="161"/>
      <c r="F59" s="53"/>
      <c r="H59" s="220">
        <f>Заполнить!$H$17</f>
        <v>0</v>
      </c>
      <c r="I59" s="220"/>
      <c r="J59" s="220"/>
      <c r="K59" s="118"/>
    </row>
    <row r="60" spans="1:11" ht="12.75" hidden="1">
      <c r="A60" s="276" t="s">
        <v>525</v>
      </c>
      <c r="B60" s="276"/>
      <c r="C60" s="276"/>
      <c r="D60" s="276"/>
      <c r="E60" s="119"/>
      <c r="F60" s="55" t="s">
        <v>223</v>
      </c>
      <c r="H60" s="221" t="s">
        <v>526</v>
      </c>
      <c r="I60" s="221"/>
      <c r="J60" s="221"/>
      <c r="K60" s="119"/>
    </row>
    <row r="61" spans="1:11" ht="15.75" hidden="1">
      <c r="A61" s="219">
        <f>Заполнить!$B$18</f>
        <v>0</v>
      </c>
      <c r="B61" s="219"/>
      <c r="C61" s="219"/>
      <c r="D61" s="219"/>
      <c r="E61" s="161"/>
      <c r="F61" s="53"/>
      <c r="H61" s="220">
        <f>Заполнить!$H$18</f>
        <v>0</v>
      </c>
      <c r="I61" s="220"/>
      <c r="J61" s="220"/>
      <c r="K61" s="118"/>
    </row>
    <row r="62" spans="1:11" ht="12.75" hidden="1">
      <c r="A62" s="276" t="s">
        <v>525</v>
      </c>
      <c r="B62" s="276"/>
      <c r="C62" s="276"/>
      <c r="D62" s="276"/>
      <c r="E62" s="119"/>
      <c r="F62" s="55" t="s">
        <v>223</v>
      </c>
      <c r="H62" s="221" t="s">
        <v>526</v>
      </c>
      <c r="I62" s="221"/>
      <c r="J62" s="221"/>
      <c r="K62" s="119"/>
    </row>
    <row r="63" spans="1:11" ht="15.75" hidden="1">
      <c r="A63" s="219">
        <f>Заполнить!$B$19</f>
        <v>0</v>
      </c>
      <c r="B63" s="219"/>
      <c r="C63" s="219"/>
      <c r="D63" s="219"/>
      <c r="E63" s="161"/>
      <c r="F63" s="53"/>
      <c r="H63" s="220">
        <f>Заполнить!$H$19</f>
        <v>0</v>
      </c>
      <c r="I63" s="220"/>
      <c r="J63" s="220"/>
      <c r="K63" s="118"/>
    </row>
    <row r="64" spans="1:11" ht="12.75" hidden="1">
      <c r="A64" s="276" t="s">
        <v>525</v>
      </c>
      <c r="B64" s="276"/>
      <c r="C64" s="276"/>
      <c r="D64" s="276"/>
      <c r="E64" s="119"/>
      <c r="F64" s="55" t="s">
        <v>223</v>
      </c>
      <c r="H64" s="221" t="s">
        <v>526</v>
      </c>
      <c r="I64" s="221"/>
      <c r="J64" s="221"/>
      <c r="K64" s="119"/>
    </row>
    <row r="65" spans="1:11" ht="15.75" hidden="1">
      <c r="A65" s="219">
        <f>Заполнить!$B$20</f>
        <v>0</v>
      </c>
      <c r="B65" s="219"/>
      <c r="C65" s="219"/>
      <c r="D65" s="219"/>
      <c r="E65" s="161"/>
      <c r="F65" s="53"/>
      <c r="H65" s="220">
        <f>Заполнить!$H$20</f>
        <v>0</v>
      </c>
      <c r="I65" s="220"/>
      <c r="J65" s="220"/>
      <c r="K65" s="118"/>
    </row>
    <row r="66" spans="1:11" ht="12.75" hidden="1">
      <c r="A66" s="276" t="s">
        <v>525</v>
      </c>
      <c r="B66" s="276"/>
      <c r="C66" s="276"/>
      <c r="D66" s="276"/>
      <c r="E66" s="119"/>
      <c r="F66" s="55" t="s">
        <v>223</v>
      </c>
      <c r="H66" s="221" t="s">
        <v>526</v>
      </c>
      <c r="I66" s="221"/>
      <c r="J66" s="221"/>
      <c r="K66" s="119"/>
    </row>
    <row r="67" spans="1:11" ht="15.75" hidden="1">
      <c r="A67" s="219">
        <f>Заполнить!$B$21</f>
        <v>0</v>
      </c>
      <c r="B67" s="219"/>
      <c r="C67" s="219"/>
      <c r="D67" s="219"/>
      <c r="E67" s="161"/>
      <c r="F67" s="53"/>
      <c r="H67" s="220">
        <f>Заполнить!$H$21</f>
        <v>0</v>
      </c>
      <c r="I67" s="220"/>
      <c r="J67" s="220"/>
      <c r="K67" s="118"/>
    </row>
    <row r="68" spans="1:11" ht="12.75" hidden="1">
      <c r="A68" s="276" t="s">
        <v>525</v>
      </c>
      <c r="B68" s="276"/>
      <c r="C68" s="276"/>
      <c r="D68" s="276"/>
      <c r="E68" s="119"/>
      <c r="F68" s="55" t="s">
        <v>223</v>
      </c>
      <c r="H68" s="221" t="s">
        <v>526</v>
      </c>
      <c r="I68" s="221"/>
      <c r="J68" s="221"/>
      <c r="K68" s="119"/>
    </row>
    <row r="69" spans="1:11" ht="15.75" hidden="1">
      <c r="A69" s="219">
        <f>Заполнить!$B$22</f>
        <v>0</v>
      </c>
      <c r="B69" s="219"/>
      <c r="C69" s="219"/>
      <c r="D69" s="219"/>
      <c r="E69" s="161"/>
      <c r="F69" s="53"/>
      <c r="H69" s="220">
        <f>Заполнить!$H$22</f>
        <v>0</v>
      </c>
      <c r="I69" s="220"/>
      <c r="J69" s="220"/>
      <c r="K69" s="118"/>
    </row>
    <row r="70" spans="1:11" ht="12.75" hidden="1">
      <c r="A70" s="276" t="s">
        <v>525</v>
      </c>
      <c r="B70" s="276"/>
      <c r="C70" s="276"/>
      <c r="D70" s="276"/>
      <c r="E70" s="119"/>
      <c r="F70" s="55" t="s">
        <v>223</v>
      </c>
      <c r="H70" s="221" t="s">
        <v>526</v>
      </c>
      <c r="I70" s="221"/>
      <c r="J70" s="221"/>
      <c r="K70" s="119"/>
    </row>
    <row r="71" spans="1:11" ht="15.75" hidden="1">
      <c r="A71" s="219">
        <f>Заполнить!$B$23</f>
        <v>0</v>
      </c>
      <c r="B71" s="219"/>
      <c r="C71" s="219"/>
      <c r="D71" s="219"/>
      <c r="E71" s="161"/>
      <c r="F71" s="53"/>
      <c r="H71" s="220">
        <f>Заполнить!$H$23</f>
        <v>0</v>
      </c>
      <c r="I71" s="220"/>
      <c r="J71" s="220"/>
      <c r="K71" s="118"/>
    </row>
    <row r="72" spans="1:11" ht="12.75" hidden="1">
      <c r="A72" s="276" t="s">
        <v>525</v>
      </c>
      <c r="B72" s="276"/>
      <c r="C72" s="276"/>
      <c r="D72" s="276"/>
      <c r="E72" s="119"/>
      <c r="F72" s="55" t="s">
        <v>223</v>
      </c>
      <c r="H72" s="221" t="s">
        <v>526</v>
      </c>
      <c r="I72" s="221"/>
      <c r="J72" s="221"/>
      <c r="K72" s="119"/>
    </row>
    <row r="73" spans="1:11" ht="15.75" hidden="1">
      <c r="A73" s="219">
        <f>Заполнить!$B$24</f>
        <v>0</v>
      </c>
      <c r="B73" s="219"/>
      <c r="C73" s="219"/>
      <c r="D73" s="219"/>
      <c r="E73" s="161"/>
      <c r="F73" s="53"/>
      <c r="H73" s="220">
        <f>Заполнить!$H$24</f>
        <v>0</v>
      </c>
      <c r="I73" s="220"/>
      <c r="J73" s="220"/>
      <c r="K73" s="118"/>
    </row>
    <row r="74" spans="1:11" ht="12.75" hidden="1">
      <c r="A74" s="276" t="s">
        <v>525</v>
      </c>
      <c r="B74" s="276"/>
      <c r="C74" s="276"/>
      <c r="D74" s="276"/>
      <c r="E74" s="119"/>
      <c r="F74" s="55" t="s">
        <v>223</v>
      </c>
      <c r="H74" s="221" t="s">
        <v>526</v>
      </c>
      <c r="I74" s="221"/>
      <c r="J74" s="221"/>
      <c r="K74" s="119"/>
    </row>
    <row r="75" spans="1:11" ht="15.75" hidden="1">
      <c r="A75" s="219">
        <f>Заполнить!$B$25</f>
        <v>0</v>
      </c>
      <c r="B75" s="219"/>
      <c r="C75" s="219"/>
      <c r="D75" s="219"/>
      <c r="E75" s="161"/>
      <c r="F75" s="53"/>
      <c r="H75" s="220">
        <f>Заполнить!$H$25</f>
        <v>0</v>
      </c>
      <c r="I75" s="220"/>
      <c r="J75" s="220"/>
      <c r="K75" s="118"/>
    </row>
    <row r="76" spans="1:11" ht="12.75" hidden="1">
      <c r="A76" s="276" t="s">
        <v>525</v>
      </c>
      <c r="B76" s="276"/>
      <c r="C76" s="276"/>
      <c r="D76" s="276"/>
      <c r="E76" s="119"/>
      <c r="F76" s="55" t="s">
        <v>223</v>
      </c>
      <c r="H76" s="221" t="s">
        <v>526</v>
      </c>
      <c r="I76" s="221"/>
      <c r="J76" s="221"/>
      <c r="K76" s="119"/>
    </row>
    <row r="77" spans="1:11" ht="15.75" hidden="1">
      <c r="A77" s="219">
        <f>Заполнить!$B$26</f>
        <v>0</v>
      </c>
      <c r="B77" s="219"/>
      <c r="C77" s="219"/>
      <c r="D77" s="219"/>
      <c r="E77" s="161"/>
      <c r="F77" s="53"/>
      <c r="H77" s="220">
        <f>Заполнить!$H$26</f>
        <v>0</v>
      </c>
      <c r="I77" s="220"/>
      <c r="J77" s="220"/>
      <c r="K77" s="118"/>
    </row>
    <row r="78" spans="1:11" ht="12.75" hidden="1">
      <c r="A78" s="276" t="s">
        <v>525</v>
      </c>
      <c r="B78" s="276"/>
      <c r="C78" s="276"/>
      <c r="D78" s="276"/>
      <c r="E78" s="119"/>
      <c r="F78" s="55" t="s">
        <v>223</v>
      </c>
      <c r="H78" s="221" t="s">
        <v>526</v>
      </c>
      <c r="I78" s="221"/>
      <c r="J78" s="221"/>
      <c r="K78" s="119"/>
    </row>
    <row r="80" ht="15">
      <c r="A80" s="146" t="s">
        <v>671</v>
      </c>
    </row>
    <row r="81" spans="1:10" ht="13.5" customHeight="1">
      <c r="A81" s="205" t="s">
        <v>229</v>
      </c>
      <c r="B81" s="205" t="s">
        <v>677</v>
      </c>
      <c r="C81" s="205"/>
      <c r="D81" s="205"/>
      <c r="E81" s="205"/>
      <c r="F81" s="205"/>
      <c r="G81" s="205" t="s">
        <v>651</v>
      </c>
      <c r="H81" s="205"/>
      <c r="I81" s="205" t="s">
        <v>652</v>
      </c>
      <c r="J81" s="205"/>
    </row>
    <row r="82" spans="1:10" ht="12.75">
      <c r="A82" s="205"/>
      <c r="B82" s="205"/>
      <c r="C82" s="205"/>
      <c r="D82" s="205"/>
      <c r="E82" s="205"/>
      <c r="F82" s="205"/>
      <c r="G82" s="205"/>
      <c r="H82" s="205"/>
      <c r="I82" s="205"/>
      <c r="J82" s="205"/>
    </row>
    <row r="83" spans="1:10" ht="12.75">
      <c r="A83" s="76">
        <v>1</v>
      </c>
      <c r="B83" s="235">
        <v>2</v>
      </c>
      <c r="C83" s="235"/>
      <c r="D83" s="235"/>
      <c r="E83" s="235"/>
      <c r="F83" s="235"/>
      <c r="G83" s="235">
        <v>3</v>
      </c>
      <c r="H83" s="235"/>
      <c r="I83" s="235">
        <v>4</v>
      </c>
      <c r="J83" s="235"/>
    </row>
    <row r="84" spans="1:10" ht="12.75">
      <c r="A84" s="23">
        <v>1</v>
      </c>
      <c r="B84" s="277"/>
      <c r="C84" s="277"/>
      <c r="D84" s="277"/>
      <c r="E84" s="277"/>
      <c r="F84" s="277"/>
      <c r="G84" s="277"/>
      <c r="H84" s="277"/>
      <c r="I84" s="277"/>
      <c r="J84" s="277"/>
    </row>
    <row r="85" spans="1:10" ht="12.75">
      <c r="A85" s="26" t="s">
        <v>617</v>
      </c>
      <c r="B85" s="278"/>
      <c r="C85" s="278"/>
      <c r="D85" s="278"/>
      <c r="E85" s="278"/>
      <c r="F85" s="278"/>
      <c r="G85" s="278"/>
      <c r="H85" s="278"/>
      <c r="I85" s="278"/>
      <c r="J85" s="278"/>
    </row>
    <row r="86" spans="1:10" ht="12.75">
      <c r="A86" s="26" t="s">
        <v>617</v>
      </c>
      <c r="B86" s="278"/>
      <c r="C86" s="278"/>
      <c r="D86" s="278"/>
      <c r="E86" s="278"/>
      <c r="F86" s="278"/>
      <c r="G86" s="278"/>
      <c r="H86" s="278"/>
      <c r="I86" s="278"/>
      <c r="J86" s="278"/>
    </row>
    <row r="87" spans="1:10" ht="13.5" customHeight="1">
      <c r="A87" s="272" t="s">
        <v>601</v>
      </c>
      <c r="B87" s="272"/>
      <c r="C87" s="272"/>
      <c r="D87" s="272"/>
      <c r="E87" s="272"/>
      <c r="F87" s="272"/>
      <c r="G87" s="272"/>
      <c r="H87" s="272"/>
      <c r="I87" s="272"/>
      <c r="J87" s="272"/>
    </row>
    <row r="89" ht="15">
      <c r="A89" s="65" t="s">
        <v>653</v>
      </c>
    </row>
    <row r="90" spans="1:8" ht="12.75">
      <c r="A90" s="279"/>
      <c r="B90" s="279"/>
      <c r="C90" s="279"/>
      <c r="D90" s="106"/>
      <c r="E90" s="58"/>
      <c r="G90" s="279"/>
      <c r="H90" s="279"/>
    </row>
    <row r="91" spans="1:8" ht="12.75">
      <c r="A91" s="280" t="s">
        <v>525</v>
      </c>
      <c r="B91" s="280"/>
      <c r="C91" s="280"/>
      <c r="D91" s="162"/>
      <c r="E91" s="163" t="s">
        <v>223</v>
      </c>
      <c r="F91" s="45"/>
      <c r="G91" s="281" t="s">
        <v>526</v>
      </c>
      <c r="H91" s="281"/>
    </row>
    <row r="92" spans="1:8" ht="12.75">
      <c r="A92" s="164"/>
      <c r="B92" s="164"/>
      <c r="C92" s="164"/>
      <c r="D92" s="164"/>
      <c r="E92" s="164"/>
      <c r="F92" s="164"/>
      <c r="G92" s="249"/>
      <c r="H92" s="249"/>
    </row>
    <row r="93" spans="1:8" ht="15.75">
      <c r="A93" s="67" t="s">
        <v>654</v>
      </c>
      <c r="D93" s="42"/>
      <c r="G93" s="249"/>
      <c r="H93" s="249"/>
    </row>
    <row r="94" spans="1:8" ht="12.75">
      <c r="A94" s="279"/>
      <c r="B94" s="279"/>
      <c r="C94" s="279"/>
      <c r="D94" s="106"/>
      <c r="E94" s="58"/>
      <c r="G94" s="279"/>
      <c r="H94" s="279"/>
    </row>
    <row r="95" spans="1:8" ht="12.75">
      <c r="A95" s="280" t="s">
        <v>525</v>
      </c>
      <c r="B95" s="280"/>
      <c r="C95" s="280"/>
      <c r="D95" s="162"/>
      <c r="E95" s="163" t="s">
        <v>223</v>
      </c>
      <c r="F95" s="45"/>
      <c r="G95" s="281" t="s">
        <v>526</v>
      </c>
      <c r="H95" s="281"/>
    </row>
    <row r="97" ht="12.75">
      <c r="A97" s="72" t="str">
        <f>Заполнить!B6</f>
        <v>«___»__грудня___20_20_ р.</v>
      </c>
    </row>
    <row r="99" ht="15">
      <c r="A99" s="146" t="s">
        <v>656</v>
      </c>
    </row>
    <row r="100" spans="1:11" ht="12.75">
      <c r="A100" s="279"/>
      <c r="B100" s="279"/>
      <c r="C100" s="279"/>
      <c r="D100" s="279"/>
      <c r="E100" s="279"/>
      <c r="F100" s="279"/>
      <c r="G100" s="279"/>
      <c r="H100" s="279"/>
      <c r="I100" s="106"/>
      <c r="J100" s="106"/>
      <c r="K100" s="106"/>
    </row>
    <row r="101" spans="1:11" ht="12.75">
      <c r="A101" s="282"/>
      <c r="B101" s="282"/>
      <c r="C101" s="282"/>
      <c r="D101" s="282"/>
      <c r="E101" s="282"/>
      <c r="F101" s="282"/>
      <c r="G101" s="282"/>
      <c r="H101" s="282"/>
      <c r="I101" s="106"/>
      <c r="J101" s="106"/>
      <c r="K101" s="106"/>
    </row>
    <row r="102" spans="1:11" ht="12.75">
      <c r="A102" s="282"/>
      <c r="B102" s="282"/>
      <c r="C102" s="282"/>
      <c r="D102" s="282"/>
      <c r="E102" s="282"/>
      <c r="F102" s="282"/>
      <c r="G102" s="282"/>
      <c r="H102" s="282"/>
      <c r="I102" s="106"/>
      <c r="J102" s="106"/>
      <c r="K102" s="106"/>
    </row>
    <row r="104" spans="1:10" ht="15">
      <c r="A104" s="146" t="s">
        <v>222</v>
      </c>
      <c r="B104" s="42"/>
      <c r="C104" s="58"/>
      <c r="F104" s="223"/>
      <c r="G104" s="223"/>
      <c r="H104" s="223"/>
      <c r="I104" s="106"/>
      <c r="J104" s="106"/>
    </row>
    <row r="105" spans="3:10" ht="12.75">
      <c r="C105" s="163" t="s">
        <v>223</v>
      </c>
      <c r="F105" s="280" t="s">
        <v>526</v>
      </c>
      <c r="G105" s="280"/>
      <c r="H105" s="280"/>
      <c r="I105" s="165"/>
      <c r="J105" s="165"/>
    </row>
    <row r="106" ht="12.75">
      <c r="A106" s="59" t="str">
        <f>Заполнить!B6</f>
        <v>«___»__грудня___20_20_ р.</v>
      </c>
    </row>
    <row r="107" ht="12.75">
      <c r="A107" s="11" t="s">
        <v>672</v>
      </c>
    </row>
    <row r="108" ht="15.75" customHeight="1">
      <c r="A108" s="147" t="s">
        <v>686</v>
      </c>
    </row>
  </sheetData>
  <sheetProtection selectLockedCells="1" selectUnlockedCells="1"/>
  <mergeCells count="120">
    <mergeCell ref="F105:H105"/>
    <mergeCell ref="A100:H100"/>
    <mergeCell ref="A101:H101"/>
    <mergeCell ref="A102:H102"/>
    <mergeCell ref="F104:H104"/>
    <mergeCell ref="A94:C94"/>
    <mergeCell ref="G94:H94"/>
    <mergeCell ref="A95:C95"/>
    <mergeCell ref="G95:H95"/>
    <mergeCell ref="A91:C91"/>
    <mergeCell ref="G91:H91"/>
    <mergeCell ref="G92:H92"/>
    <mergeCell ref="G93:H93"/>
    <mergeCell ref="A87:F87"/>
    <mergeCell ref="G87:H87"/>
    <mergeCell ref="I87:J87"/>
    <mergeCell ref="A90:C90"/>
    <mergeCell ref="G90:H90"/>
    <mergeCell ref="B85:F85"/>
    <mergeCell ref="G85:H85"/>
    <mergeCell ref="I85:J85"/>
    <mergeCell ref="B86:F86"/>
    <mergeCell ref="G86:H86"/>
    <mergeCell ref="I86:J86"/>
    <mergeCell ref="B83:F83"/>
    <mergeCell ref="G83:H83"/>
    <mergeCell ref="I83:J83"/>
    <mergeCell ref="B84:F84"/>
    <mergeCell ref="G84:H84"/>
    <mergeCell ref="I84:J84"/>
    <mergeCell ref="A78:D78"/>
    <mergeCell ref="H78:J78"/>
    <mergeCell ref="A81:A82"/>
    <mergeCell ref="B81:F82"/>
    <mergeCell ref="G81:H82"/>
    <mergeCell ref="I81:J82"/>
    <mergeCell ref="A76:D76"/>
    <mergeCell ref="H76:J76"/>
    <mergeCell ref="A77:D77"/>
    <mergeCell ref="H77:J77"/>
    <mergeCell ref="A74:D74"/>
    <mergeCell ref="H74:J74"/>
    <mergeCell ref="A75:D75"/>
    <mergeCell ref="H75:J75"/>
    <mergeCell ref="A72:D72"/>
    <mergeCell ref="H72:J72"/>
    <mergeCell ref="A73:D73"/>
    <mergeCell ref="H73:J73"/>
    <mergeCell ref="A70:D70"/>
    <mergeCell ref="H70:J70"/>
    <mergeCell ref="A71:D71"/>
    <mergeCell ref="H71:J71"/>
    <mergeCell ref="A68:D68"/>
    <mergeCell ref="H68:J68"/>
    <mergeCell ref="A69:D69"/>
    <mergeCell ref="H69:J69"/>
    <mergeCell ref="A66:D66"/>
    <mergeCell ref="H66:J66"/>
    <mergeCell ref="A67:D67"/>
    <mergeCell ref="H67:J67"/>
    <mergeCell ref="A64:D64"/>
    <mergeCell ref="H64:J64"/>
    <mergeCell ref="A65:D65"/>
    <mergeCell ref="H65:J65"/>
    <mergeCell ref="A62:D62"/>
    <mergeCell ref="H62:J62"/>
    <mergeCell ref="A63:D63"/>
    <mergeCell ref="H63:J63"/>
    <mergeCell ref="A60:D60"/>
    <mergeCell ref="H60:J60"/>
    <mergeCell ref="A61:D61"/>
    <mergeCell ref="H61:J61"/>
    <mergeCell ref="A58:D58"/>
    <mergeCell ref="H58:J58"/>
    <mergeCell ref="A59:D59"/>
    <mergeCell ref="H59:J59"/>
    <mergeCell ref="A56:D56"/>
    <mergeCell ref="H56:J56"/>
    <mergeCell ref="A57:D57"/>
    <mergeCell ref="H57:J57"/>
    <mergeCell ref="A54:D54"/>
    <mergeCell ref="H54:J54"/>
    <mergeCell ref="A55:D55"/>
    <mergeCell ref="H55:J55"/>
    <mergeCell ref="A52:D52"/>
    <mergeCell ref="H52:J52"/>
    <mergeCell ref="A53:D53"/>
    <mergeCell ref="H53:J53"/>
    <mergeCell ref="A49:D49"/>
    <mergeCell ref="H49:J49"/>
    <mergeCell ref="H50:J50"/>
    <mergeCell ref="A51:D51"/>
    <mergeCell ref="H51:J51"/>
    <mergeCell ref="A44:B44"/>
    <mergeCell ref="F44:H44"/>
    <mergeCell ref="A48:D48"/>
    <mergeCell ref="H48:J48"/>
    <mergeCell ref="I19:J19"/>
    <mergeCell ref="A25:D25"/>
    <mergeCell ref="A40:H41"/>
    <mergeCell ref="A43:B43"/>
    <mergeCell ref="F43:H43"/>
    <mergeCell ref="E19:E20"/>
    <mergeCell ref="F19:F20"/>
    <mergeCell ref="G19:G20"/>
    <mergeCell ref="H19:H20"/>
    <mergeCell ref="A9:J9"/>
    <mergeCell ref="A10:J10"/>
    <mergeCell ref="A11:J12"/>
    <mergeCell ref="A18:A20"/>
    <mergeCell ref="B18:C18"/>
    <mergeCell ref="D18:D20"/>
    <mergeCell ref="E18:G18"/>
    <mergeCell ref="H18:J18"/>
    <mergeCell ref="B19:B20"/>
    <mergeCell ref="C19:C20"/>
    <mergeCell ref="A2:B2"/>
    <mergeCell ref="A3:B3"/>
    <mergeCell ref="A7:J7"/>
    <mergeCell ref="A8:J8"/>
  </mergeCells>
  <printOptions/>
  <pageMargins left="0.2361111111111111" right="0.11805555555555555" top="0.35" bottom="0.19652777777777777" header="0.5118055555555555" footer="0.5118055555555555"/>
  <pageSetup horizontalDpi="300" verticalDpi="300" orientation="landscape" paperSize="9" scale="12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="120" zoomScaleNormal="120" workbookViewId="0" topLeftCell="A29">
      <selection activeCell="C28" sqref="C28"/>
    </sheetView>
  </sheetViews>
  <sheetFormatPr defaultColWidth="9.00390625" defaultRowHeight="12.75"/>
  <cols>
    <col min="2" max="2" width="23.125" style="0" customWidth="1"/>
    <col min="4" max="4" width="78.375" style="0" customWidth="1"/>
  </cols>
  <sheetData>
    <row r="1" spans="1:4" ht="17.25" customHeight="1">
      <c r="A1" s="188" t="s">
        <v>1</v>
      </c>
      <c r="B1" s="188"/>
      <c r="C1" s="188" t="s">
        <v>2</v>
      </c>
      <c r="D1" s="188"/>
    </row>
    <row r="2" spans="1:4" ht="17.25">
      <c r="A2" s="5" t="s">
        <v>3</v>
      </c>
      <c r="B2" s="5" t="s">
        <v>4</v>
      </c>
      <c r="C2" s="5" t="s">
        <v>3</v>
      </c>
      <c r="D2" s="5" t="s">
        <v>4</v>
      </c>
    </row>
    <row r="3" spans="1:4" ht="17.25">
      <c r="A3" s="5">
        <v>1</v>
      </c>
      <c r="B3" s="5">
        <v>2</v>
      </c>
      <c r="C3" s="5">
        <v>3</v>
      </c>
      <c r="D3" s="5">
        <v>4</v>
      </c>
    </row>
    <row r="4" spans="1:4" ht="17.25" customHeight="1">
      <c r="A4" s="188" t="s">
        <v>5</v>
      </c>
      <c r="B4" s="188"/>
      <c r="C4" s="188"/>
      <c r="D4" s="188"/>
    </row>
    <row r="5" spans="1:5" ht="17.25" customHeight="1">
      <c r="A5" s="189">
        <v>10</v>
      </c>
      <c r="B5" s="189" t="s">
        <v>6</v>
      </c>
      <c r="C5" s="5">
        <v>1010</v>
      </c>
      <c r="D5" s="6" t="s">
        <v>7</v>
      </c>
      <c r="E5" t="str">
        <f aca="true" t="shared" si="0" ref="E5:E177">CONCATENATE(C5," ",D5)</f>
        <v>1010 Інвестиційна нерухомість</v>
      </c>
    </row>
    <row r="6" spans="1:5" ht="17.25">
      <c r="A6" s="189"/>
      <c r="B6" s="189"/>
      <c r="C6" s="5">
        <v>1011</v>
      </c>
      <c r="D6" s="6" t="s">
        <v>8</v>
      </c>
      <c r="E6" t="str">
        <f t="shared" si="0"/>
        <v>1011 Земельні ділянки</v>
      </c>
    </row>
    <row r="7" spans="1:5" ht="17.25">
      <c r="A7" s="189"/>
      <c r="B7" s="189"/>
      <c r="C7" s="5">
        <v>1012</v>
      </c>
      <c r="D7" s="6" t="s">
        <v>9</v>
      </c>
      <c r="E7" t="str">
        <f t="shared" si="0"/>
        <v>1012 Капітальні витрати на поліпшення земель</v>
      </c>
    </row>
    <row r="8" spans="1:5" ht="17.25">
      <c r="A8" s="189"/>
      <c r="B8" s="189"/>
      <c r="C8" s="5">
        <v>1013</v>
      </c>
      <c r="D8" s="6" t="s">
        <v>10</v>
      </c>
      <c r="E8" t="str">
        <f t="shared" si="0"/>
        <v>1013 Будівлі, споруди та передавальні пристрої</v>
      </c>
    </row>
    <row r="9" spans="1:5" ht="17.25">
      <c r="A9" s="189"/>
      <c r="B9" s="189"/>
      <c r="C9" s="5">
        <v>1014</v>
      </c>
      <c r="D9" s="6" t="s">
        <v>11</v>
      </c>
      <c r="E9" t="str">
        <f t="shared" si="0"/>
        <v>1014 Машини та обладнання</v>
      </c>
    </row>
    <row r="10" spans="1:5" ht="17.25">
      <c r="A10" s="189"/>
      <c r="B10" s="189"/>
      <c r="C10" s="5">
        <v>1015</v>
      </c>
      <c r="D10" s="6" t="s">
        <v>12</v>
      </c>
      <c r="E10" t="str">
        <f t="shared" si="0"/>
        <v>1015 Транспортні засоби</v>
      </c>
    </row>
    <row r="11" spans="1:5" ht="17.25">
      <c r="A11" s="189"/>
      <c r="B11" s="189"/>
      <c r="C11" s="5">
        <v>1016</v>
      </c>
      <c r="D11" s="6" t="s">
        <v>13</v>
      </c>
      <c r="E11" t="str">
        <f t="shared" si="0"/>
        <v>1016 Інструменти, прилади, інвентар</v>
      </c>
    </row>
    <row r="12" spans="1:5" ht="17.25">
      <c r="A12" s="189"/>
      <c r="B12" s="189"/>
      <c r="C12" s="5">
        <v>1017</v>
      </c>
      <c r="D12" s="6" t="s">
        <v>14</v>
      </c>
      <c r="E12" t="str">
        <f t="shared" si="0"/>
        <v>1017 Тварини та багаторічні насадження</v>
      </c>
    </row>
    <row r="13" spans="1:5" ht="17.25">
      <c r="A13" s="189"/>
      <c r="B13" s="189"/>
      <c r="C13" s="5">
        <v>1018</v>
      </c>
      <c r="D13" s="6" t="s">
        <v>15</v>
      </c>
      <c r="E13" t="str">
        <f t="shared" si="0"/>
        <v>1018 Інші основні засоби</v>
      </c>
    </row>
    <row r="14" spans="1:5" ht="17.25" customHeight="1">
      <c r="A14" s="189">
        <v>11</v>
      </c>
      <c r="B14" s="189" t="s">
        <v>16</v>
      </c>
      <c r="C14" s="5">
        <v>1111</v>
      </c>
      <c r="D14" s="6" t="s">
        <v>17</v>
      </c>
      <c r="E14" t="str">
        <f t="shared" si="0"/>
        <v>1111 Музейні фонди</v>
      </c>
    </row>
    <row r="15" spans="1:5" ht="17.25">
      <c r="A15" s="189"/>
      <c r="B15" s="189"/>
      <c r="C15" s="5">
        <v>1112</v>
      </c>
      <c r="D15" s="6" t="s">
        <v>18</v>
      </c>
      <c r="E15" t="str">
        <f t="shared" si="0"/>
        <v>1112 Бібліотечні фонди</v>
      </c>
    </row>
    <row r="16" spans="1:5" ht="17.25">
      <c r="A16" s="189"/>
      <c r="B16" s="189"/>
      <c r="C16" s="5">
        <v>1113</v>
      </c>
      <c r="D16" s="6" t="s">
        <v>19</v>
      </c>
      <c r="E16" t="str">
        <f t="shared" si="0"/>
        <v>1113 Малоцінні необоротні матеріальні активи</v>
      </c>
    </row>
    <row r="17" spans="1:5" ht="17.25">
      <c r="A17" s="189"/>
      <c r="B17" s="189"/>
      <c r="C17" s="5">
        <v>1114</v>
      </c>
      <c r="D17" s="6" t="s">
        <v>20</v>
      </c>
      <c r="E17" t="str">
        <f t="shared" si="0"/>
        <v>1114 Білизна, постільні речі, одяг та взуття</v>
      </c>
    </row>
    <row r="18" spans="1:5" ht="17.25">
      <c r="A18" s="189"/>
      <c r="B18" s="189"/>
      <c r="C18" s="5">
        <v>1115</v>
      </c>
      <c r="D18" s="6" t="s">
        <v>21</v>
      </c>
      <c r="E18" t="str">
        <f t="shared" si="0"/>
        <v>1115 Інвентарна тара</v>
      </c>
    </row>
    <row r="19" spans="1:5" ht="17.25">
      <c r="A19" s="189"/>
      <c r="B19" s="189"/>
      <c r="C19" s="5">
        <v>1116</v>
      </c>
      <c r="D19" s="6" t="s">
        <v>22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89"/>
      <c r="B20" s="189"/>
      <c r="C20" s="5">
        <v>1117</v>
      </c>
      <c r="D20" s="6" t="s">
        <v>23</v>
      </c>
      <c r="E20" t="str">
        <f t="shared" si="0"/>
        <v>1117 Природні ресурси</v>
      </c>
    </row>
    <row r="21" spans="1:5" ht="17.25">
      <c r="A21" s="189"/>
      <c r="B21" s="189"/>
      <c r="C21" s="5">
        <v>1118</v>
      </c>
      <c r="D21" s="6" t="s">
        <v>24</v>
      </c>
      <c r="E21" t="str">
        <f t="shared" si="0"/>
        <v>1118 Інші необоротні матеріальні активи</v>
      </c>
    </row>
    <row r="22" spans="1:5" ht="17.25">
      <c r="A22" s="189"/>
      <c r="B22" s="189"/>
      <c r="C22" s="5">
        <v>1211</v>
      </c>
      <c r="D22" s="6" t="s">
        <v>25</v>
      </c>
      <c r="E22" t="str">
        <f t="shared" si="0"/>
        <v>1211 Авторське та суміжні з ним права</v>
      </c>
    </row>
    <row r="23" spans="1:5" ht="17.25" customHeight="1">
      <c r="A23" s="189">
        <v>12</v>
      </c>
      <c r="B23" s="189" t="s">
        <v>26</v>
      </c>
      <c r="C23" s="5">
        <v>1212</v>
      </c>
      <c r="D23" s="6" t="s">
        <v>27</v>
      </c>
      <c r="E23" t="str">
        <f t="shared" si="0"/>
        <v>1212 Права користування природними ресурсами</v>
      </c>
    </row>
    <row r="24" spans="1:5" ht="17.25">
      <c r="A24" s="189"/>
      <c r="B24" s="189"/>
      <c r="C24" s="5">
        <v>1213</v>
      </c>
      <c r="D24" s="6" t="s">
        <v>28</v>
      </c>
      <c r="E24" t="str">
        <f t="shared" si="0"/>
        <v>1213 Права на знаки для товарів і послуг</v>
      </c>
    </row>
    <row r="25" spans="1:5" ht="17.25">
      <c r="A25" s="189"/>
      <c r="B25" s="189"/>
      <c r="C25" s="5">
        <v>1214</v>
      </c>
      <c r="D25" s="6" t="s">
        <v>29</v>
      </c>
      <c r="E25" t="str">
        <f t="shared" si="0"/>
        <v>1214 Права користування майном</v>
      </c>
    </row>
    <row r="26" spans="1:5" ht="17.25">
      <c r="A26" s="189"/>
      <c r="B26" s="189"/>
      <c r="C26" s="5">
        <v>1215</v>
      </c>
      <c r="D26" s="6" t="s">
        <v>30</v>
      </c>
      <c r="E26" t="str">
        <f t="shared" si="0"/>
        <v>1215 Права на об'єкти промислової власності</v>
      </c>
    </row>
    <row r="27" spans="1:5" ht="17.25">
      <c r="A27" s="189"/>
      <c r="B27" s="189"/>
      <c r="C27" s="5">
        <v>1216</v>
      </c>
      <c r="D27" s="6" t="s">
        <v>31</v>
      </c>
      <c r="E27" t="str">
        <f t="shared" si="0"/>
        <v>1216 Інші нематеріальні активи</v>
      </c>
    </row>
    <row r="28" spans="1:5" ht="17.25" customHeight="1">
      <c r="A28" s="189">
        <v>14</v>
      </c>
      <c r="B28" s="189" t="s">
        <v>32</v>
      </c>
      <c r="C28" s="5">
        <v>1311</v>
      </c>
      <c r="D28" s="6" t="s">
        <v>33</v>
      </c>
      <c r="E28" t="str">
        <f t="shared" si="0"/>
        <v>1311 Капітальні інвестиції в основні засоби</v>
      </c>
    </row>
    <row r="29" spans="1:5" ht="17.25">
      <c r="A29" s="189"/>
      <c r="B29" s="189"/>
      <c r="C29" s="5">
        <v>1312</v>
      </c>
      <c r="D29" s="6" t="s">
        <v>34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89"/>
      <c r="B30" s="189"/>
      <c r="C30" s="5">
        <v>1313</v>
      </c>
      <c r="D30" s="6" t="s">
        <v>35</v>
      </c>
      <c r="E30" t="str">
        <f t="shared" si="0"/>
        <v>1313 Капітальні інвестиції в нематеріальні активи</v>
      </c>
    </row>
    <row r="31" spans="1:5" ht="17.25">
      <c r="A31" s="189"/>
      <c r="B31" s="189"/>
      <c r="C31" s="5">
        <v>1314</v>
      </c>
      <c r="D31" s="6" t="s">
        <v>36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89"/>
      <c r="B32" s="189"/>
      <c r="C32" s="5"/>
      <c r="D32" s="6"/>
      <c r="E32" t="str">
        <f t="shared" si="0"/>
        <v> </v>
      </c>
    </row>
    <row r="33" spans="1:5" ht="17.25" customHeight="1">
      <c r="A33" s="188" t="s">
        <v>37</v>
      </c>
      <c r="B33" s="188"/>
      <c r="C33" s="188"/>
      <c r="D33" s="188"/>
      <c r="E33" t="str">
        <f t="shared" si="0"/>
        <v> </v>
      </c>
    </row>
    <row r="34" spans="1:5" ht="17.25">
      <c r="A34" s="189"/>
      <c r="B34" s="189"/>
      <c r="C34" s="5">
        <v>1511</v>
      </c>
      <c r="D34" s="6" t="s">
        <v>38</v>
      </c>
      <c r="E34" t="str">
        <f t="shared" si="0"/>
        <v>1511 Продукти харчування</v>
      </c>
    </row>
    <row r="35" spans="1:5" ht="17.25">
      <c r="A35" s="189"/>
      <c r="B35" s="189"/>
      <c r="C35" s="5">
        <v>1512</v>
      </c>
      <c r="D35" s="6" t="s">
        <v>39</v>
      </c>
      <c r="E35" t="str">
        <f t="shared" si="0"/>
        <v>1512 Медикаменти та перев'язувальні матеріали</v>
      </c>
    </row>
    <row r="36" spans="1:5" ht="17.25">
      <c r="A36" s="189"/>
      <c r="B36" s="189"/>
      <c r="C36" s="5">
        <v>1513</v>
      </c>
      <c r="D36" s="6" t="s">
        <v>40</v>
      </c>
      <c r="E36" t="str">
        <f t="shared" si="0"/>
        <v>1513 Будівельні матеріали</v>
      </c>
    </row>
    <row r="37" spans="1:5" ht="17.25">
      <c r="A37" s="189"/>
      <c r="B37" s="189"/>
      <c r="C37" s="5">
        <v>1514</v>
      </c>
      <c r="D37" s="6" t="s">
        <v>41</v>
      </c>
      <c r="E37" t="str">
        <f t="shared" si="0"/>
        <v>1514 Пально-мастильні матеріали</v>
      </c>
    </row>
    <row r="38" spans="1:5" ht="17.25">
      <c r="A38" s="189"/>
      <c r="B38" s="189"/>
      <c r="C38" s="5">
        <v>1515</v>
      </c>
      <c r="D38" s="6" t="s">
        <v>42</v>
      </c>
      <c r="E38" t="str">
        <f t="shared" si="0"/>
        <v>1515 Запасні частини</v>
      </c>
    </row>
    <row r="39" spans="1:5" ht="17.25">
      <c r="A39" s="189"/>
      <c r="B39" s="189"/>
      <c r="C39" s="5">
        <v>1516</v>
      </c>
      <c r="D39" s="6" t="s">
        <v>43</v>
      </c>
      <c r="E39" t="str">
        <f t="shared" si="0"/>
        <v>1516 Тара</v>
      </c>
    </row>
    <row r="40" spans="1:5" ht="17.25">
      <c r="A40" s="189"/>
      <c r="B40" s="189"/>
      <c r="C40" s="5">
        <v>1517</v>
      </c>
      <c r="D40" s="6" t="s">
        <v>44</v>
      </c>
      <c r="E40" t="str">
        <f t="shared" si="0"/>
        <v>1517 Сировина і матеріали</v>
      </c>
    </row>
    <row r="41" spans="1:5" ht="17.25">
      <c r="A41" s="189"/>
      <c r="B41" s="189"/>
      <c r="C41" s="5">
        <v>1518</v>
      </c>
      <c r="D41" s="6" t="s">
        <v>45</v>
      </c>
      <c r="E41" t="str">
        <f t="shared" si="0"/>
        <v>1518 Інші виробничі запаси</v>
      </c>
    </row>
    <row r="42" spans="1:5" ht="17.25">
      <c r="A42" s="189"/>
      <c r="B42" s="189"/>
      <c r="C42" s="5">
        <v>1811</v>
      </c>
      <c r="D42" s="6" t="s">
        <v>46</v>
      </c>
      <c r="E42" t="str">
        <f t="shared" si="0"/>
        <v>1811 Готова продукція</v>
      </c>
    </row>
    <row r="43" spans="1:5" ht="17.25">
      <c r="A43" s="189"/>
      <c r="B43" s="189"/>
      <c r="C43" s="5">
        <v>1812</v>
      </c>
      <c r="D43" s="6" t="s">
        <v>47</v>
      </c>
      <c r="E43" t="str">
        <f t="shared" si="0"/>
        <v>1812 Малоцінні та швидкозношувані предмети</v>
      </c>
    </row>
    <row r="44" spans="1:5" ht="17.25">
      <c r="A44" s="189"/>
      <c r="B44" s="189"/>
      <c r="C44" s="5">
        <v>1813</v>
      </c>
      <c r="D44" s="6" t="s">
        <v>48</v>
      </c>
      <c r="E44" t="str">
        <f t="shared" si="0"/>
        <v>1813 Виключено</v>
      </c>
    </row>
    <row r="45" spans="1:5" ht="17.25">
      <c r="A45" s="189"/>
      <c r="B45" s="189"/>
      <c r="C45" s="5">
        <v>1814</v>
      </c>
      <c r="D45" s="6" t="s">
        <v>49</v>
      </c>
      <c r="E45" t="str">
        <f t="shared" si="0"/>
        <v>1814 Державні матеріальні резерви та запаси</v>
      </c>
    </row>
    <row r="46" spans="1:5" ht="17.25">
      <c r="A46" s="189"/>
      <c r="B46" s="189"/>
      <c r="C46" s="5">
        <v>1815</v>
      </c>
      <c r="D46" s="6" t="s">
        <v>50</v>
      </c>
      <c r="E46" t="str">
        <f t="shared" si="0"/>
        <v>1815 Активи для розподілу, передачі, продажу</v>
      </c>
    </row>
    <row r="47" spans="1:5" ht="17.25">
      <c r="A47" s="189"/>
      <c r="B47" s="189"/>
      <c r="C47" s="5">
        <v>1816</v>
      </c>
      <c r="D47" s="6" t="s">
        <v>51</v>
      </c>
      <c r="E47" t="str">
        <f t="shared" si="0"/>
        <v>1816 Інші нефінансові активи</v>
      </c>
    </row>
    <row r="48" spans="1:5" ht="17.25">
      <c r="A48" s="189"/>
      <c r="B48" s="189"/>
      <c r="C48" s="5"/>
      <c r="D48" s="6"/>
      <c r="E48" t="str">
        <f t="shared" si="0"/>
        <v> </v>
      </c>
    </row>
    <row r="49" spans="1:5" ht="17.25">
      <c r="A49" s="189"/>
      <c r="B49" s="189"/>
      <c r="C49" s="5"/>
      <c r="D49" s="6"/>
      <c r="E49" t="str">
        <f t="shared" si="0"/>
        <v> </v>
      </c>
    </row>
    <row r="50" spans="1:5" ht="17.25">
      <c r="A50" s="189"/>
      <c r="B50" s="189"/>
      <c r="C50" s="5"/>
      <c r="D50" s="6"/>
      <c r="E50" t="str">
        <f t="shared" si="0"/>
        <v> </v>
      </c>
    </row>
    <row r="51" spans="1:5" ht="17.25">
      <c r="A51" s="189"/>
      <c r="B51" s="189"/>
      <c r="C51" s="5"/>
      <c r="D51" s="6"/>
      <c r="E51" t="str">
        <f t="shared" si="0"/>
        <v> </v>
      </c>
    </row>
    <row r="52" spans="1:5" ht="17.25">
      <c r="A52" s="189"/>
      <c r="B52" s="189"/>
      <c r="C52" s="5"/>
      <c r="D52" s="6"/>
      <c r="E52" t="str">
        <f t="shared" si="0"/>
        <v> </v>
      </c>
    </row>
    <row r="53" spans="1:5" ht="17.25">
      <c r="A53" s="189"/>
      <c r="B53" s="189"/>
      <c r="C53" s="5"/>
      <c r="D53" s="6"/>
      <c r="E53" t="str">
        <f t="shared" si="0"/>
        <v> </v>
      </c>
    </row>
    <row r="54" spans="1:5" ht="17.25">
      <c r="A54" s="189"/>
      <c r="B54" s="189"/>
      <c r="C54" s="5"/>
      <c r="D54" s="6"/>
      <c r="E54" t="str">
        <f t="shared" si="0"/>
        <v> </v>
      </c>
    </row>
    <row r="55" spans="1:5" ht="17.25">
      <c r="A55" s="189"/>
      <c r="B55" s="189"/>
      <c r="C55" s="5"/>
      <c r="D55" s="6"/>
      <c r="E55" t="str">
        <f t="shared" si="0"/>
        <v> </v>
      </c>
    </row>
    <row r="56" spans="1:5" ht="17.25">
      <c r="A56" s="189"/>
      <c r="B56" s="189"/>
      <c r="C56" s="5"/>
      <c r="D56" s="6"/>
      <c r="E56" t="str">
        <f t="shared" si="0"/>
        <v> </v>
      </c>
    </row>
    <row r="57" spans="1:5" ht="17.25">
      <c r="A57" s="189"/>
      <c r="B57" s="189"/>
      <c r="C57" s="5"/>
      <c r="D57" s="6"/>
      <c r="E57" t="str">
        <f t="shared" si="0"/>
        <v> </v>
      </c>
    </row>
    <row r="58" spans="1:5" ht="17.25">
      <c r="A58" s="5"/>
      <c r="B58" s="5"/>
      <c r="C58" s="5"/>
      <c r="D58" s="6"/>
      <c r="E58" t="str">
        <f t="shared" si="0"/>
        <v> </v>
      </c>
    </row>
    <row r="59" spans="1:5" ht="17.25">
      <c r="A59" s="5"/>
      <c r="B59" s="5"/>
      <c r="C59" s="5"/>
      <c r="D59" s="6"/>
      <c r="E59" t="str">
        <f t="shared" si="0"/>
        <v> </v>
      </c>
    </row>
    <row r="60" spans="1:5" ht="17.25">
      <c r="A60" s="189"/>
      <c r="B60" s="189"/>
      <c r="C60" s="5"/>
      <c r="D60" s="6"/>
      <c r="E60" t="str">
        <f t="shared" si="0"/>
        <v> </v>
      </c>
    </row>
    <row r="61" spans="1:5" ht="17.25">
      <c r="A61" s="189"/>
      <c r="B61" s="189"/>
      <c r="C61" s="5"/>
      <c r="D61" s="6"/>
      <c r="E61" t="str">
        <f t="shared" si="0"/>
        <v> </v>
      </c>
    </row>
    <row r="62" spans="1:5" ht="17.25" customHeight="1">
      <c r="A62" s="188" t="s">
        <v>52</v>
      </c>
      <c r="B62" s="188"/>
      <c r="C62" s="188"/>
      <c r="D62" s="188"/>
      <c r="E62" t="str">
        <f t="shared" si="0"/>
        <v> </v>
      </c>
    </row>
    <row r="63" spans="1:5" ht="17.25">
      <c r="A63" s="189"/>
      <c r="B63" s="189"/>
      <c r="C63" s="5">
        <v>2211</v>
      </c>
      <c r="D63" s="6" t="s">
        <v>53</v>
      </c>
      <c r="E63" t="str">
        <f t="shared" si="0"/>
        <v>2211 Готівка у національній валюті</v>
      </c>
    </row>
    <row r="64" spans="1:5" ht="17.25">
      <c r="A64" s="189"/>
      <c r="B64" s="189"/>
      <c r="C64" s="5">
        <v>2212</v>
      </c>
      <c r="D64" s="6" t="s">
        <v>54</v>
      </c>
      <c r="E64" t="str">
        <f t="shared" si="0"/>
        <v>2212 Готівка в іноземній валюті</v>
      </c>
    </row>
    <row r="65" spans="1:5" ht="17.25">
      <c r="A65" s="189"/>
      <c r="B65" s="190"/>
      <c r="C65" s="5">
        <v>2213</v>
      </c>
      <c r="D65" s="6" t="s">
        <v>55</v>
      </c>
      <c r="E65" t="str">
        <f t="shared" si="0"/>
        <v>2213 Грошові документи у національній валюті</v>
      </c>
    </row>
    <row r="66" spans="1:5" ht="17.25">
      <c r="A66" s="189"/>
      <c r="B66" s="190"/>
      <c r="C66" s="5">
        <v>2214</v>
      </c>
      <c r="D66" s="6" t="s">
        <v>56</v>
      </c>
      <c r="E66" t="str">
        <f t="shared" si="0"/>
        <v>2214 Грошові документи в іноземній валюті</v>
      </c>
    </row>
    <row r="67" spans="1:5" ht="17.25">
      <c r="A67" s="189"/>
      <c r="B67" s="190"/>
      <c r="C67" s="5">
        <v>2215</v>
      </c>
      <c r="D67" s="6" t="s">
        <v>57</v>
      </c>
      <c r="E67" t="str">
        <f t="shared" si="0"/>
        <v>2215 Грошові кошти в дорозі у національній валюті</v>
      </c>
    </row>
    <row r="68" spans="1:5" ht="17.25">
      <c r="A68" s="189"/>
      <c r="B68" s="190"/>
      <c r="C68" s="5">
        <v>2216</v>
      </c>
      <c r="D68" s="6" t="s">
        <v>58</v>
      </c>
      <c r="E68" t="str">
        <f t="shared" si="0"/>
        <v>2216 Грошові кошти в дорозі в іноземній валюті</v>
      </c>
    </row>
    <row r="69" spans="1:5" ht="17.25">
      <c r="A69" s="189"/>
      <c r="B69" s="190"/>
      <c r="C69" s="5"/>
      <c r="D69" s="6"/>
      <c r="E69" t="str">
        <f t="shared" si="0"/>
        <v> </v>
      </c>
    </row>
    <row r="70" spans="1:5" ht="17.25">
      <c r="A70" s="189"/>
      <c r="B70" s="190"/>
      <c r="C70" s="5"/>
      <c r="D70" s="6"/>
      <c r="E70" t="str">
        <f t="shared" si="0"/>
        <v> </v>
      </c>
    </row>
    <row r="71" spans="1:5" ht="17.25">
      <c r="A71" s="189"/>
      <c r="B71" s="190"/>
      <c r="C71" s="5"/>
      <c r="D71" s="6"/>
      <c r="E71" t="str">
        <f t="shared" si="0"/>
        <v> </v>
      </c>
    </row>
    <row r="72" spans="1:5" ht="17.25">
      <c r="A72" s="189"/>
      <c r="B72" s="190"/>
      <c r="C72" s="5"/>
      <c r="D72" s="6"/>
      <c r="E72" t="str">
        <f t="shared" si="0"/>
        <v> </v>
      </c>
    </row>
    <row r="73" spans="1:5" ht="17.25" customHeight="1">
      <c r="A73" s="189">
        <v>32</v>
      </c>
      <c r="B73" s="190" t="s">
        <v>59</v>
      </c>
      <c r="C73" s="5">
        <v>2313</v>
      </c>
      <c r="D73" s="6" t="s">
        <v>60</v>
      </c>
      <c r="E73" t="str">
        <f t="shared" si="0"/>
        <v>2313 Реєстраційні рахунки</v>
      </c>
    </row>
    <row r="74" spans="1:5" ht="17.25">
      <c r="A74" s="189"/>
      <c r="B74" s="190"/>
      <c r="C74" s="5">
        <v>2314</v>
      </c>
      <c r="D74" s="6" t="s">
        <v>61</v>
      </c>
      <c r="E74" t="str">
        <f t="shared" si="0"/>
        <v>2314 Інші рахунки в Казначействі</v>
      </c>
    </row>
    <row r="75" spans="1:5" ht="17.25">
      <c r="A75" s="189"/>
      <c r="B75" s="190"/>
      <c r="C75" s="5">
        <v>2315</v>
      </c>
      <c r="D75" s="6" t="s">
        <v>62</v>
      </c>
      <c r="E75" t="str">
        <f t="shared" si="0"/>
        <v>2315 Рахунки для обліку депозитних сум</v>
      </c>
    </row>
    <row r="76" spans="1:5" ht="17.25">
      <c r="A76" s="189"/>
      <c r="B76" s="190"/>
      <c r="C76" s="5"/>
      <c r="D76" s="6"/>
      <c r="E76" t="str">
        <f t="shared" si="0"/>
        <v> </v>
      </c>
    </row>
    <row r="77" spans="1:5" ht="17.25">
      <c r="A77" s="189"/>
      <c r="B77" s="190"/>
      <c r="C77" s="5"/>
      <c r="D77" s="6"/>
      <c r="E77" t="str">
        <f t="shared" si="0"/>
        <v> </v>
      </c>
    </row>
    <row r="78" spans="1:5" ht="17.25">
      <c r="A78" s="189"/>
      <c r="B78" s="190"/>
      <c r="C78" s="5"/>
      <c r="D78" s="6"/>
      <c r="E78" t="str">
        <f t="shared" si="0"/>
        <v> </v>
      </c>
    </row>
    <row r="79" spans="1:5" ht="17.25">
      <c r="A79" s="189"/>
      <c r="B79" s="190"/>
      <c r="C79" s="5"/>
      <c r="D79" s="6"/>
      <c r="E79" t="str">
        <f t="shared" si="0"/>
        <v> </v>
      </c>
    </row>
    <row r="80" spans="1:5" ht="17.25">
      <c r="A80" s="189"/>
      <c r="B80" s="190"/>
      <c r="C80" s="5"/>
      <c r="D80" s="6"/>
      <c r="E80" t="str">
        <f t="shared" si="0"/>
        <v> </v>
      </c>
    </row>
    <row r="81" spans="1:5" ht="17.25" customHeight="1">
      <c r="A81" s="189">
        <v>33</v>
      </c>
      <c r="B81" s="189" t="s">
        <v>63</v>
      </c>
      <c r="C81" s="5">
        <v>331</v>
      </c>
      <c r="D81" s="6" t="s">
        <v>64</v>
      </c>
      <c r="E81" t="str">
        <f t="shared" si="0"/>
        <v>331 Грошові документи в національній валюті </v>
      </c>
    </row>
    <row r="82" spans="1:5" ht="17.25">
      <c r="A82" s="189"/>
      <c r="B82" s="189"/>
      <c r="C82" s="5">
        <v>332</v>
      </c>
      <c r="D82" s="6" t="s">
        <v>65</v>
      </c>
      <c r="E82" t="str">
        <f t="shared" si="0"/>
        <v>332 Грошові документи в іноземній валюті </v>
      </c>
    </row>
    <row r="83" spans="1:5" ht="17.25">
      <c r="A83" s="189"/>
      <c r="B83" s="189"/>
      <c r="C83" s="5">
        <v>333</v>
      </c>
      <c r="D83" s="6" t="s">
        <v>66</v>
      </c>
      <c r="E83" t="str">
        <f t="shared" si="0"/>
        <v>333 Грошові кошти в дорозі в національній валюті </v>
      </c>
    </row>
    <row r="84" spans="1:5" ht="17.25">
      <c r="A84" s="189"/>
      <c r="B84" s="189"/>
      <c r="C84" s="5">
        <v>334</v>
      </c>
      <c r="D84" s="6" t="s">
        <v>67</v>
      </c>
      <c r="E84" t="str">
        <f t="shared" si="0"/>
        <v>334 Грошові кошти в дорозі в іноземній валюті </v>
      </c>
    </row>
    <row r="85" spans="1:5" ht="17.25" customHeight="1">
      <c r="A85" s="189">
        <v>34</v>
      </c>
      <c r="B85" s="189" t="s">
        <v>68</v>
      </c>
      <c r="C85" s="5">
        <v>341</v>
      </c>
      <c r="D85" s="6" t="s">
        <v>69</v>
      </c>
      <c r="E85" t="str">
        <f t="shared" si="0"/>
        <v>341 Векселі, одержані в національній валюті </v>
      </c>
    </row>
    <row r="86" spans="1:5" ht="17.25">
      <c r="A86" s="189"/>
      <c r="B86" s="189"/>
      <c r="C86" s="5">
        <v>342</v>
      </c>
      <c r="D86" s="6" t="s">
        <v>70</v>
      </c>
      <c r="E86" t="str">
        <f t="shared" si="0"/>
        <v>342 Векселі, одержані в іноземній валюті </v>
      </c>
    </row>
    <row r="87" spans="1:5" ht="51.75">
      <c r="A87" s="5">
        <v>35</v>
      </c>
      <c r="B87" s="5" t="s">
        <v>71</v>
      </c>
      <c r="C87" s="5">
        <v>351</v>
      </c>
      <c r="D87" s="6" t="s">
        <v>72</v>
      </c>
      <c r="E87" t="str">
        <f t="shared" si="0"/>
        <v>351 Розрахунки із замовниками з авансів на науково-дослідні роботи </v>
      </c>
    </row>
    <row r="88" spans="1:5" ht="17.25" customHeight="1">
      <c r="A88" s="189">
        <v>36</v>
      </c>
      <c r="B88" s="189" t="s">
        <v>73</v>
      </c>
      <c r="C88" s="5">
        <v>361</v>
      </c>
      <c r="D88" s="6" t="s">
        <v>74</v>
      </c>
      <c r="E88" t="str">
        <f t="shared" si="0"/>
        <v>361 Розрахунки в порядку планових платежів </v>
      </c>
    </row>
    <row r="89" spans="1:5" ht="17.25">
      <c r="A89" s="189"/>
      <c r="B89" s="189"/>
      <c r="C89" s="5">
        <v>362</v>
      </c>
      <c r="D89" s="6" t="s">
        <v>75</v>
      </c>
      <c r="E89" t="str">
        <f t="shared" si="0"/>
        <v>362 Розрахунки з підзвітними особами </v>
      </c>
    </row>
    <row r="90" spans="1:5" ht="17.25">
      <c r="A90" s="189"/>
      <c r="B90" s="189"/>
      <c r="C90" s="5">
        <v>363</v>
      </c>
      <c r="D90" s="6" t="s">
        <v>76</v>
      </c>
      <c r="E90" t="str">
        <f t="shared" si="0"/>
        <v>363 Розрахунки з відшкодування завданих збитків </v>
      </c>
    </row>
    <row r="91" spans="1:5" ht="17.25">
      <c r="A91" s="189"/>
      <c r="B91" s="189"/>
      <c r="C91" s="5">
        <v>364</v>
      </c>
      <c r="D91" s="6" t="s">
        <v>77</v>
      </c>
      <c r="E91" t="str">
        <f t="shared" si="0"/>
        <v>364 Розрахунки з іншими дебіторами </v>
      </c>
    </row>
    <row r="92" spans="1:5" ht="17.25">
      <c r="A92" s="189"/>
      <c r="B92" s="189"/>
      <c r="C92" s="5">
        <v>365</v>
      </c>
      <c r="D92" s="6" t="s">
        <v>78</v>
      </c>
      <c r="E92" t="str">
        <f t="shared" si="0"/>
        <v>365 Розрахунки з державними цільовими фондами</v>
      </c>
    </row>
    <row r="93" spans="1:5" ht="17.25">
      <c r="A93" s="189"/>
      <c r="B93" s="189"/>
      <c r="C93" s="5">
        <v>366</v>
      </c>
      <c r="D93" s="6" t="s">
        <v>79</v>
      </c>
      <c r="E93" t="str">
        <f t="shared" si="0"/>
        <v>366 Розрахунки зі спільної діяльності</v>
      </c>
    </row>
    <row r="94" spans="1:5" ht="34.5">
      <c r="A94" s="5">
        <v>37</v>
      </c>
      <c r="B94" s="5" t="s">
        <v>80</v>
      </c>
      <c r="C94" s="5">
        <v>371</v>
      </c>
      <c r="D94" s="6" t="s">
        <v>81</v>
      </c>
      <c r="E94" t="str">
        <f t="shared" si="0"/>
        <v>371 Поточні фінансові інвестиції у цінні папери</v>
      </c>
    </row>
    <row r="95" spans="1:5" ht="17.25" customHeight="1">
      <c r="A95" s="188" t="s">
        <v>82</v>
      </c>
      <c r="B95" s="188"/>
      <c r="C95" s="188"/>
      <c r="D95" s="188"/>
      <c r="E95" t="str">
        <f t="shared" si="0"/>
        <v> </v>
      </c>
    </row>
    <row r="96" spans="1:5" ht="17.25" customHeight="1">
      <c r="A96" s="189">
        <v>40</v>
      </c>
      <c r="B96" s="189" t="s">
        <v>83</v>
      </c>
      <c r="C96" s="5">
        <v>401</v>
      </c>
      <c r="D96" s="6" t="s">
        <v>84</v>
      </c>
      <c r="E96" t="str">
        <f t="shared" si="0"/>
        <v>401 Фонд у необоротних активах за їх видами </v>
      </c>
    </row>
    <row r="97" spans="1:5" ht="17.25">
      <c r="A97" s="189"/>
      <c r="B97" s="189"/>
      <c r="C97" s="5">
        <v>402</v>
      </c>
      <c r="D97" s="6" t="s">
        <v>85</v>
      </c>
      <c r="E97" t="str">
        <f t="shared" si="0"/>
        <v>402 Фонд у незавершеному капітальному будівництві </v>
      </c>
    </row>
    <row r="98" spans="1:5" ht="69">
      <c r="A98" s="5">
        <v>41</v>
      </c>
      <c r="B98" s="5" t="s">
        <v>86</v>
      </c>
      <c r="C98" s="5">
        <v>411</v>
      </c>
      <c r="D98" s="6" t="s">
        <v>87</v>
      </c>
      <c r="E98" t="str">
        <f t="shared" si="0"/>
        <v>411 Фонд у малоцінних та швидкозношуваних предметах за їх видами </v>
      </c>
    </row>
    <row r="99" spans="1:5" ht="17.25" customHeight="1">
      <c r="A99" s="189">
        <v>42</v>
      </c>
      <c r="B99" s="189" t="s">
        <v>88</v>
      </c>
      <c r="C99" s="5">
        <v>421</v>
      </c>
      <c r="D99" s="6" t="s">
        <v>89</v>
      </c>
      <c r="E99" t="str">
        <f t="shared" si="0"/>
        <v>421 Фонд у капіталі підприємств</v>
      </c>
    </row>
    <row r="100" spans="1:5" ht="17.25">
      <c r="A100" s="189"/>
      <c r="B100" s="189"/>
      <c r="C100" s="5">
        <v>422</v>
      </c>
      <c r="D100" s="6" t="s">
        <v>90</v>
      </c>
      <c r="E100" t="str">
        <f t="shared" si="0"/>
        <v>422 Фонд у фінансових інвестиціях у цінні папери</v>
      </c>
    </row>
    <row r="101" spans="1:5" ht="17.25" customHeight="1">
      <c r="A101" s="189">
        <v>43</v>
      </c>
      <c r="B101" s="189" t="s">
        <v>91</v>
      </c>
      <c r="C101" s="5">
        <v>431</v>
      </c>
      <c r="D101" s="6" t="s">
        <v>92</v>
      </c>
      <c r="E101" t="str">
        <f t="shared" si="0"/>
        <v>431 Результат виконання кошторису за загальним фондом </v>
      </c>
    </row>
    <row r="102" spans="1:5" ht="17.25">
      <c r="A102" s="189"/>
      <c r="B102" s="189"/>
      <c r="C102" s="5">
        <v>432</v>
      </c>
      <c r="D102" s="6" t="s">
        <v>93</v>
      </c>
      <c r="E102" t="str">
        <f t="shared" si="0"/>
        <v>432 Результат виконання кошторису за спеціальним фондом </v>
      </c>
    </row>
    <row r="103" spans="1:5" ht="17.25" customHeight="1">
      <c r="A103" s="189">
        <v>44</v>
      </c>
      <c r="B103" s="189" t="s">
        <v>94</v>
      </c>
      <c r="C103" s="5">
        <v>441</v>
      </c>
      <c r="D103" s="6" t="s">
        <v>95</v>
      </c>
      <c r="E103" t="str">
        <f t="shared" si="0"/>
        <v>441 Дооцінка (уцінка) необоротних активів </v>
      </c>
    </row>
    <row r="104" spans="1:5" ht="17.25">
      <c r="A104" s="189"/>
      <c r="B104" s="189"/>
      <c r="C104" s="5">
        <v>442</v>
      </c>
      <c r="D104" s="6" t="s">
        <v>96</v>
      </c>
      <c r="E104" t="str">
        <f t="shared" si="0"/>
        <v>442 Інший капітал у дооцінках </v>
      </c>
    </row>
    <row r="105" spans="1:5" ht="17.25" customHeight="1">
      <c r="A105" s="188" t="s">
        <v>97</v>
      </c>
      <c r="B105" s="188"/>
      <c r="C105" s="188"/>
      <c r="D105" s="188"/>
      <c r="E105" t="str">
        <f t="shared" si="0"/>
        <v> </v>
      </c>
    </row>
    <row r="106" spans="1:5" ht="17.25" customHeight="1">
      <c r="A106" s="189">
        <v>50</v>
      </c>
      <c r="B106" s="189" t="s">
        <v>98</v>
      </c>
      <c r="C106" s="5">
        <v>501</v>
      </c>
      <c r="D106" s="6" t="s">
        <v>99</v>
      </c>
      <c r="E106" t="str">
        <f t="shared" si="0"/>
        <v>501 Довгострокові кредити банків </v>
      </c>
    </row>
    <row r="107" spans="1:5" ht="17.25">
      <c r="A107" s="189"/>
      <c r="B107" s="189"/>
      <c r="C107" s="5">
        <v>502</v>
      </c>
      <c r="D107" s="6" t="s">
        <v>100</v>
      </c>
      <c r="E107" t="str">
        <f t="shared" si="0"/>
        <v>502 Відстрочені довгострокові кредити банків </v>
      </c>
    </row>
    <row r="108" spans="1:5" ht="17.25">
      <c r="A108" s="189"/>
      <c r="B108" s="189"/>
      <c r="C108" s="5">
        <v>503</v>
      </c>
      <c r="D108" s="6" t="s">
        <v>101</v>
      </c>
      <c r="E108" t="str">
        <f t="shared" si="0"/>
        <v>503 Інші довгострокові позики </v>
      </c>
    </row>
    <row r="109" spans="1:5" ht="34.5">
      <c r="A109" s="5">
        <v>51</v>
      </c>
      <c r="B109" s="5" t="s">
        <v>102</v>
      </c>
      <c r="C109" s="5">
        <v>511</v>
      </c>
      <c r="D109" s="6" t="s">
        <v>103</v>
      </c>
      <c r="E109" t="str">
        <f t="shared" si="0"/>
        <v>511 Видані довгострокові векселі </v>
      </c>
    </row>
    <row r="110" spans="1:5" ht="51.75">
      <c r="A110" s="5">
        <v>52</v>
      </c>
      <c r="B110" s="5" t="s">
        <v>104</v>
      </c>
      <c r="C110" s="5">
        <v>521</v>
      </c>
      <c r="D110" s="6" t="s">
        <v>104</v>
      </c>
      <c r="E110" t="str">
        <f t="shared" si="0"/>
        <v>521 Інші довгострокові фінансові зобов'язання </v>
      </c>
    </row>
    <row r="111" spans="1:5" ht="17.25" customHeight="1">
      <c r="A111" s="188" t="s">
        <v>105</v>
      </c>
      <c r="B111" s="188"/>
      <c r="C111" s="188"/>
      <c r="D111" s="188"/>
      <c r="E111" t="str">
        <f t="shared" si="0"/>
        <v> </v>
      </c>
    </row>
    <row r="112" spans="1:5" ht="17.25" customHeight="1">
      <c r="A112" s="189">
        <v>60</v>
      </c>
      <c r="B112" s="189" t="s">
        <v>106</v>
      </c>
      <c r="C112" s="5">
        <v>601</v>
      </c>
      <c r="D112" s="6" t="s">
        <v>107</v>
      </c>
      <c r="E112" t="str">
        <f t="shared" si="0"/>
        <v>601 Короткострокові кредити банків </v>
      </c>
    </row>
    <row r="113" spans="1:5" ht="17.25">
      <c r="A113" s="189"/>
      <c r="B113" s="189"/>
      <c r="C113" s="5">
        <v>602</v>
      </c>
      <c r="D113" s="6" t="s">
        <v>108</v>
      </c>
      <c r="E113" t="str">
        <f t="shared" si="0"/>
        <v>602 Відстрочені короткострокові кредити банків </v>
      </c>
    </row>
    <row r="114" spans="1:5" ht="17.25">
      <c r="A114" s="189"/>
      <c r="B114" s="189"/>
      <c r="C114" s="5">
        <v>603</v>
      </c>
      <c r="D114" s="6" t="s">
        <v>109</v>
      </c>
      <c r="E114" t="str">
        <f t="shared" si="0"/>
        <v>603 Інші короткострокові позики </v>
      </c>
    </row>
    <row r="115" spans="1:5" ht="17.25">
      <c r="A115" s="189"/>
      <c r="B115" s="189"/>
      <c r="C115" s="5">
        <v>604</v>
      </c>
      <c r="D115" s="6" t="s">
        <v>110</v>
      </c>
      <c r="E115" t="str">
        <f t="shared" si="0"/>
        <v>604 Прострочені позики </v>
      </c>
    </row>
    <row r="116" spans="1:5" ht="17.25" customHeight="1">
      <c r="A116" s="189">
        <v>61</v>
      </c>
      <c r="B116" s="189" t="s">
        <v>111</v>
      </c>
      <c r="C116" s="5">
        <v>611</v>
      </c>
      <c r="D116" s="6" t="s">
        <v>112</v>
      </c>
      <c r="E116" t="str">
        <f t="shared" si="0"/>
        <v>611 Поточна заборгованість за довгостроковими позиками </v>
      </c>
    </row>
    <row r="117" spans="1:5" ht="17.25">
      <c r="A117" s="189"/>
      <c r="B117" s="189"/>
      <c r="C117" s="5">
        <v>612</v>
      </c>
      <c r="D117" s="6" t="s">
        <v>113</v>
      </c>
      <c r="E117" t="str">
        <f t="shared" si="0"/>
        <v>612 Поточна заборгованість за довгостроковими векселями </v>
      </c>
    </row>
    <row r="118" spans="1:5" ht="34.5">
      <c r="A118" s="189"/>
      <c r="B118" s="189"/>
      <c r="C118" s="5">
        <v>613</v>
      </c>
      <c r="D118" s="6" t="s">
        <v>114</v>
      </c>
      <c r="E118" t="str">
        <f t="shared" si="0"/>
        <v>613 Поточна заборгованість за іншими довгостроковими зобов'язаннями </v>
      </c>
    </row>
    <row r="119" spans="1:5" ht="34.5">
      <c r="A119" s="5">
        <v>62</v>
      </c>
      <c r="B119" s="5" t="s">
        <v>115</v>
      </c>
      <c r="C119" s="5">
        <v>621</v>
      </c>
      <c r="D119" s="6" t="s">
        <v>116</v>
      </c>
      <c r="E119" t="str">
        <f t="shared" si="0"/>
        <v>621 Видані короткострокові векселі </v>
      </c>
    </row>
    <row r="120" spans="1:5" ht="17.25" customHeight="1">
      <c r="A120" s="189">
        <v>63</v>
      </c>
      <c r="B120" s="189" t="s">
        <v>117</v>
      </c>
      <c r="C120" s="5">
        <v>631</v>
      </c>
      <c r="D120" s="6" t="s">
        <v>118</v>
      </c>
      <c r="E120" t="str">
        <f t="shared" si="0"/>
        <v>631 Розрахунки з постачальниками та підрядниками </v>
      </c>
    </row>
    <row r="121" spans="1:5" ht="51.75">
      <c r="A121" s="189"/>
      <c r="B121" s="189"/>
      <c r="C121" s="5">
        <v>632</v>
      </c>
      <c r="D121" s="6" t="s">
        <v>119</v>
      </c>
      <c r="E121" t="str">
        <f t="shared" si="0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89"/>
      <c r="B122" s="189"/>
      <c r="C122" s="5">
        <v>633</v>
      </c>
      <c r="D122" s="6" t="s">
        <v>120</v>
      </c>
      <c r="E122" t="str">
        <f t="shared" si="0"/>
        <v>633 Розрахунки із замовниками за виконані роботи і надані послуги з власних надходжень </v>
      </c>
    </row>
    <row r="123" spans="1:5" ht="34.5">
      <c r="A123" s="189"/>
      <c r="B123" s="189"/>
      <c r="C123" s="5">
        <v>634</v>
      </c>
      <c r="D123" s="6" t="s">
        <v>121</v>
      </c>
      <c r="E123" t="str">
        <f t="shared" si="0"/>
        <v>634 Розрахунки із замовниками за науково-дослідні роботи, що підлягають оплаті </v>
      </c>
    </row>
    <row r="124" spans="1:5" ht="17.25">
      <c r="A124" s="189"/>
      <c r="B124" s="189"/>
      <c r="C124" s="5">
        <v>635</v>
      </c>
      <c r="D124" s="6" t="s">
        <v>122</v>
      </c>
      <c r="E124" t="str">
        <f t="shared" si="0"/>
        <v>635 Розрахунки із залученими співвиконавцями для виконання робіт </v>
      </c>
    </row>
    <row r="125" spans="1:5" ht="17.25" customHeight="1">
      <c r="A125" s="189">
        <v>64</v>
      </c>
      <c r="B125" s="189" t="s">
        <v>123</v>
      </c>
      <c r="C125" s="5">
        <v>641</v>
      </c>
      <c r="D125" s="6" t="s">
        <v>124</v>
      </c>
      <c r="E125" t="str">
        <f t="shared" si="0"/>
        <v>641 Розрахунки за податками і зборами в бюджет </v>
      </c>
    </row>
    <row r="126" spans="1:5" ht="17.25">
      <c r="A126" s="189"/>
      <c r="B126" s="189"/>
      <c r="C126" s="5">
        <v>642</v>
      </c>
      <c r="D126" s="6" t="s">
        <v>125</v>
      </c>
      <c r="E126" t="str">
        <f t="shared" si="0"/>
        <v>642 Інші розрахунки з бюджетом </v>
      </c>
    </row>
    <row r="127" spans="1:5" ht="34.5" customHeight="1">
      <c r="A127" s="189">
        <v>65</v>
      </c>
      <c r="B127" s="189" t="s">
        <v>126</v>
      </c>
      <c r="C127" s="5">
        <v>651</v>
      </c>
      <c r="D127" s="6" t="s">
        <v>127</v>
      </c>
      <c r="E127" t="str">
        <f t="shared" si="0"/>
        <v>651 За розрахунками із загальнообов'язкового державного соціального страхування</v>
      </c>
    </row>
    <row r="128" spans="1:5" ht="17.25">
      <c r="A128" s="189"/>
      <c r="B128" s="189"/>
      <c r="C128" s="5">
        <v>652</v>
      </c>
      <c r="D128" s="6" t="s">
        <v>128</v>
      </c>
      <c r="E128" t="str">
        <f t="shared" si="0"/>
        <v>652 Розрахунки із соціального страхування </v>
      </c>
    </row>
    <row r="129" spans="1:5" ht="17.25">
      <c r="A129" s="189"/>
      <c r="B129" s="189"/>
      <c r="C129" s="5">
        <v>654</v>
      </c>
      <c r="D129" s="6" t="s">
        <v>129</v>
      </c>
      <c r="E129" t="str">
        <f t="shared" si="0"/>
        <v>654 Розрахунки з інших видів страхування </v>
      </c>
    </row>
    <row r="130" spans="1:5" ht="17.25" customHeight="1">
      <c r="A130" s="189">
        <v>66</v>
      </c>
      <c r="B130" s="189" t="s">
        <v>130</v>
      </c>
      <c r="C130" s="5">
        <v>661</v>
      </c>
      <c r="D130" s="6" t="s">
        <v>131</v>
      </c>
      <c r="E130" t="str">
        <f t="shared" si="0"/>
        <v>661 Розрахунки із заробітної плати </v>
      </c>
    </row>
    <row r="131" spans="1:5" ht="17.25">
      <c r="A131" s="189"/>
      <c r="B131" s="189"/>
      <c r="C131" s="5">
        <v>662</v>
      </c>
      <c r="D131" s="6" t="s">
        <v>132</v>
      </c>
      <c r="E131" t="str">
        <f t="shared" si="0"/>
        <v>662 Розрахунки зі стипендіатами </v>
      </c>
    </row>
    <row r="132" spans="1:5" ht="17.25">
      <c r="A132" s="189"/>
      <c r="B132" s="189"/>
      <c r="C132" s="5">
        <v>663</v>
      </c>
      <c r="D132" s="6" t="s">
        <v>133</v>
      </c>
      <c r="E132" t="str">
        <f t="shared" si="0"/>
        <v>663 Розрахунки з працівниками за товари, продані в кредит </v>
      </c>
    </row>
    <row r="133" spans="1:5" ht="34.5">
      <c r="A133" s="189"/>
      <c r="B133" s="189"/>
      <c r="C133" s="5">
        <v>664</v>
      </c>
      <c r="D133" s="6" t="s">
        <v>134</v>
      </c>
      <c r="E133" t="str">
        <f t="shared" si="0"/>
        <v>664 Розрахунки з працівниками за безготівковими перерахуваннями на рахунки з вкладів у банках </v>
      </c>
    </row>
    <row r="134" spans="1:5" ht="34.5">
      <c r="A134" s="189"/>
      <c r="B134" s="189"/>
      <c r="C134" s="5">
        <v>665</v>
      </c>
      <c r="D134" s="6" t="s">
        <v>135</v>
      </c>
      <c r="E134" t="str">
        <f t="shared" si="0"/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89"/>
      <c r="B135" s="189"/>
      <c r="C135" s="5">
        <v>666</v>
      </c>
      <c r="D135" s="6" t="s">
        <v>136</v>
      </c>
      <c r="E135" t="str">
        <f t="shared" si="0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89"/>
      <c r="B136" s="189"/>
      <c r="C136" s="5">
        <v>667</v>
      </c>
      <c r="D136" s="6" t="s">
        <v>137</v>
      </c>
      <c r="E136" t="str">
        <f t="shared" si="0"/>
        <v>667 Розрахунки з працівниками за позиками банків </v>
      </c>
    </row>
    <row r="137" spans="1:5" ht="17.25">
      <c r="A137" s="189"/>
      <c r="B137" s="189"/>
      <c r="C137" s="5">
        <v>668</v>
      </c>
      <c r="D137" s="6" t="s">
        <v>138</v>
      </c>
      <c r="E137" t="str">
        <f t="shared" si="0"/>
        <v>668 Розрахунки за виконавчими документами та інші утримання </v>
      </c>
    </row>
    <row r="138" spans="1:5" ht="17.25">
      <c r="A138" s="189"/>
      <c r="B138" s="189"/>
      <c r="C138" s="5">
        <v>669</v>
      </c>
      <c r="D138" s="6" t="s">
        <v>139</v>
      </c>
      <c r="E138" t="str">
        <f t="shared" si="0"/>
        <v>669 Інші розрахунки за виконані роботи </v>
      </c>
    </row>
    <row r="139" spans="1:5" ht="17.25" customHeight="1">
      <c r="A139" s="189">
        <v>67</v>
      </c>
      <c r="B139" s="189" t="s">
        <v>140</v>
      </c>
      <c r="C139" s="5">
        <v>671</v>
      </c>
      <c r="D139" s="6" t="s">
        <v>141</v>
      </c>
      <c r="E139" t="str">
        <f t="shared" si="0"/>
        <v>671 Розрахунки з депонентами </v>
      </c>
    </row>
    <row r="140" spans="1:5" ht="17.25">
      <c r="A140" s="189"/>
      <c r="B140" s="189"/>
      <c r="C140" s="5">
        <v>672</v>
      </c>
      <c r="D140" s="6" t="s">
        <v>142</v>
      </c>
      <c r="E140" t="str">
        <f t="shared" si="0"/>
        <v>672 Розрахунки за депозитними сумами </v>
      </c>
    </row>
    <row r="141" spans="1:5" ht="34.5">
      <c r="A141" s="189"/>
      <c r="B141" s="189"/>
      <c r="C141" s="5">
        <v>673</v>
      </c>
      <c r="D141" s="6" t="s">
        <v>143</v>
      </c>
      <c r="E141" t="str">
        <f t="shared" si="0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89"/>
      <c r="B142" s="189"/>
      <c r="C142" s="5">
        <v>674</v>
      </c>
      <c r="D142" s="6" t="s">
        <v>144</v>
      </c>
      <c r="E142" t="str">
        <f t="shared" si="0"/>
        <v>674 Розрахунки за спеціальними видами платежів </v>
      </c>
    </row>
    <row r="143" spans="1:5" ht="17.25">
      <c r="A143" s="189"/>
      <c r="B143" s="189"/>
      <c r="C143" s="5">
        <v>675</v>
      </c>
      <c r="D143" s="6" t="s">
        <v>145</v>
      </c>
      <c r="E143" t="str">
        <f t="shared" si="0"/>
        <v>675 Розрахунки з іншими кредиторами </v>
      </c>
    </row>
    <row r="144" spans="1:5" ht="17.25">
      <c r="A144" s="189"/>
      <c r="B144" s="189"/>
      <c r="C144" s="5">
        <v>676</v>
      </c>
      <c r="D144" s="6" t="s">
        <v>146</v>
      </c>
      <c r="E144" t="str">
        <f t="shared" si="0"/>
        <v>676 Розрахунки за зобов'язаннями зі спільної діяльності</v>
      </c>
    </row>
    <row r="145" spans="1:5" ht="34.5" customHeight="1">
      <c r="A145" s="189">
        <v>68</v>
      </c>
      <c r="B145" s="189" t="s">
        <v>147</v>
      </c>
      <c r="C145" s="5">
        <v>683</v>
      </c>
      <c r="D145" s="6" t="s">
        <v>148</v>
      </c>
      <c r="E145" t="str">
        <f t="shared" si="0"/>
        <v>683 Внутрішні розрахунки за операціями з внутрішнього переміщення за загальним фондом </v>
      </c>
    </row>
    <row r="146" spans="1:5" ht="34.5">
      <c r="A146" s="189"/>
      <c r="B146" s="189"/>
      <c r="C146" s="5">
        <v>684</v>
      </c>
      <c r="D146" s="6" t="s">
        <v>149</v>
      </c>
      <c r="E146" t="str">
        <f t="shared" si="0"/>
        <v>684 Внутрішні розрахунки за операціями з внутрішнього переміщення за спеціальним фондом </v>
      </c>
    </row>
    <row r="147" spans="1:5" ht="17.25" customHeight="1">
      <c r="A147" s="188" t="s">
        <v>150</v>
      </c>
      <c r="B147" s="188"/>
      <c r="C147" s="188"/>
      <c r="D147" s="188"/>
      <c r="E147" t="str">
        <f t="shared" si="0"/>
        <v> </v>
      </c>
    </row>
    <row r="148" spans="1:5" ht="34.5" customHeight="1">
      <c r="A148" s="189">
        <v>70</v>
      </c>
      <c r="B148" s="189" t="s">
        <v>151</v>
      </c>
      <c r="C148" s="5">
        <v>701</v>
      </c>
      <c r="D148" s="6" t="s">
        <v>152</v>
      </c>
      <c r="E148" t="str">
        <f t="shared" si="0"/>
        <v>701 Асигнування з державного бюджету на видатки установи та інші заходи </v>
      </c>
    </row>
    <row r="149" spans="1:5" ht="34.5">
      <c r="A149" s="189"/>
      <c r="B149" s="189"/>
      <c r="C149" s="5">
        <v>702</v>
      </c>
      <c r="D149" s="6" t="s">
        <v>153</v>
      </c>
      <c r="E149" t="str">
        <f t="shared" si="0"/>
        <v>702 Асигнування з місцевого бюджету на видатки установи та інші заходи </v>
      </c>
    </row>
    <row r="150" spans="1:5" ht="17.25" customHeight="1">
      <c r="A150" s="189">
        <v>71</v>
      </c>
      <c r="B150" s="189" t="s">
        <v>154</v>
      </c>
      <c r="C150" s="5">
        <v>711</v>
      </c>
      <c r="D150" s="6" t="s">
        <v>155</v>
      </c>
      <c r="E150" t="str">
        <f t="shared" si="0"/>
        <v>711 Доходи за коштами, отриманими як плата за послуги </v>
      </c>
    </row>
    <row r="151" spans="1:5" ht="17.25">
      <c r="A151" s="189"/>
      <c r="B151" s="189"/>
      <c r="C151" s="5">
        <v>712</v>
      </c>
      <c r="D151" s="6" t="s">
        <v>156</v>
      </c>
      <c r="E151" t="str">
        <f t="shared" si="0"/>
        <v>712 Доходи за іншими джерелами власних надходжень установ </v>
      </c>
    </row>
    <row r="152" spans="1:5" ht="17.25">
      <c r="A152" s="189"/>
      <c r="B152" s="189"/>
      <c r="C152" s="5">
        <v>713</v>
      </c>
      <c r="D152" s="6" t="s">
        <v>157</v>
      </c>
      <c r="E152" t="str">
        <f t="shared" si="0"/>
        <v>713 Доходи за іншими надходженнями спеціального фонду </v>
      </c>
    </row>
    <row r="153" spans="1:5" ht="17.25">
      <c r="A153" s="189"/>
      <c r="B153" s="189"/>
      <c r="C153" s="5">
        <v>714</v>
      </c>
      <c r="D153" s="6" t="s">
        <v>158</v>
      </c>
      <c r="E153" t="str">
        <f t="shared" si="0"/>
        <v>714 Кошти батьків за надані послуги </v>
      </c>
    </row>
    <row r="154" spans="1:5" ht="17.25">
      <c r="A154" s="189"/>
      <c r="B154" s="189"/>
      <c r="C154" s="5">
        <v>715</v>
      </c>
      <c r="D154" s="6" t="s">
        <v>159</v>
      </c>
      <c r="E154" t="str">
        <f t="shared" si="0"/>
        <v>715 Доходи, спрямовані на покриття дефіциту загального фонду </v>
      </c>
    </row>
    <row r="155" spans="1:5" ht="17.25">
      <c r="A155" s="189"/>
      <c r="B155" s="189"/>
      <c r="C155" s="5">
        <v>716</v>
      </c>
      <c r="D155" s="6" t="s">
        <v>160</v>
      </c>
      <c r="E155" t="str">
        <f t="shared" si="0"/>
        <v>716 Доходи майбутніх періодів </v>
      </c>
    </row>
    <row r="156" spans="1:5" ht="17.25" customHeight="1">
      <c r="A156" s="189">
        <v>72</v>
      </c>
      <c r="B156" s="189" t="s">
        <v>161</v>
      </c>
      <c r="C156" s="5">
        <v>721</v>
      </c>
      <c r="D156" s="6" t="s">
        <v>162</v>
      </c>
      <c r="E156" t="str">
        <f t="shared" si="0"/>
        <v>721 Реалізація виробів виробничих (навчальних) майстерень </v>
      </c>
    </row>
    <row r="157" spans="1:5" ht="17.25">
      <c r="A157" s="189"/>
      <c r="B157" s="189"/>
      <c r="C157" s="5">
        <v>722</v>
      </c>
      <c r="D157" s="6" t="s">
        <v>163</v>
      </c>
      <c r="E157" t="str">
        <f t="shared" si="0"/>
        <v>722 Реалізація продукції підсобних (навчальних) сільських господарств </v>
      </c>
    </row>
    <row r="158" spans="1:5" ht="17.25">
      <c r="A158" s="189"/>
      <c r="B158" s="189"/>
      <c r="C158" s="5">
        <v>723</v>
      </c>
      <c r="D158" s="6" t="s">
        <v>164</v>
      </c>
      <c r="E158" t="str">
        <f t="shared" si="0"/>
        <v>723 Реалізація науково-дослідних робіт </v>
      </c>
    </row>
    <row r="159" spans="1:5" ht="17.25">
      <c r="A159" s="5">
        <v>74</v>
      </c>
      <c r="B159" s="5" t="s">
        <v>165</v>
      </c>
      <c r="C159" s="5">
        <v>741</v>
      </c>
      <c r="D159" s="6" t="s">
        <v>166</v>
      </c>
      <c r="E159" t="str">
        <f t="shared" si="0"/>
        <v>741 Інші доходи установ </v>
      </c>
    </row>
    <row r="160" spans="1:5" ht="17.25" customHeight="1">
      <c r="A160" s="188" t="s">
        <v>167</v>
      </c>
      <c r="B160" s="188"/>
      <c r="C160" s="188"/>
      <c r="D160" s="188"/>
      <c r="E160" t="str">
        <f t="shared" si="0"/>
        <v> </v>
      </c>
    </row>
    <row r="161" spans="1:5" ht="34.5" customHeight="1">
      <c r="A161" s="189">
        <v>80</v>
      </c>
      <c r="B161" s="189" t="s">
        <v>168</v>
      </c>
      <c r="C161" s="5">
        <v>801</v>
      </c>
      <c r="D161" s="6" t="s">
        <v>169</v>
      </c>
      <c r="E161" t="str">
        <f t="shared" si="0"/>
        <v>801 Видатки з державного бюджету на утримання установи та інші заходи </v>
      </c>
    </row>
    <row r="162" spans="1:5" ht="34.5">
      <c r="A162" s="189"/>
      <c r="B162" s="189"/>
      <c r="C162" s="5">
        <v>802</v>
      </c>
      <c r="D162" s="6" t="s">
        <v>170</v>
      </c>
      <c r="E162" t="str">
        <f t="shared" si="0"/>
        <v>802 Видатки з місцевого бюджету на утримання установи та інші заходи </v>
      </c>
    </row>
    <row r="163" spans="1:5" ht="17.25" customHeight="1">
      <c r="A163" s="189">
        <v>81</v>
      </c>
      <c r="B163" s="189" t="s">
        <v>171</v>
      </c>
      <c r="C163" s="5">
        <v>811</v>
      </c>
      <c r="D163" s="6" t="s">
        <v>172</v>
      </c>
      <c r="E163" t="str">
        <f t="shared" si="0"/>
        <v>811 Видатки за коштами, отриманими як плата за послуги </v>
      </c>
    </row>
    <row r="164" spans="1:5" ht="17.25">
      <c r="A164" s="189"/>
      <c r="B164" s="189"/>
      <c r="C164" s="5">
        <v>812</v>
      </c>
      <c r="D164" s="6" t="s">
        <v>173</v>
      </c>
      <c r="E164" t="str">
        <f t="shared" si="0"/>
        <v>812 Видатки за іншими джерелами власних надходжень </v>
      </c>
    </row>
    <row r="165" spans="1:5" ht="17.25">
      <c r="A165" s="189"/>
      <c r="B165" s="189"/>
      <c r="C165" s="5">
        <v>813</v>
      </c>
      <c r="D165" s="6" t="s">
        <v>174</v>
      </c>
      <c r="E165" t="str">
        <f t="shared" si="0"/>
        <v>813 Видатки за іншими надходженнями спеціального фонду </v>
      </c>
    </row>
    <row r="166" spans="1:5" ht="17.25" customHeight="1">
      <c r="A166" s="189">
        <v>82</v>
      </c>
      <c r="B166" s="189" t="s">
        <v>175</v>
      </c>
      <c r="C166" s="5">
        <v>821</v>
      </c>
      <c r="D166" s="6" t="s">
        <v>176</v>
      </c>
      <c r="E166" t="str">
        <f t="shared" si="0"/>
        <v>821 Витрати виробничих (навчальних) майстерень </v>
      </c>
    </row>
    <row r="167" spans="1:5" ht="17.25">
      <c r="A167" s="189"/>
      <c r="B167" s="189"/>
      <c r="C167" s="5">
        <v>822</v>
      </c>
      <c r="D167" s="6" t="s">
        <v>177</v>
      </c>
      <c r="E167" t="str">
        <f t="shared" si="0"/>
        <v>822 Витрати підсобних (навчальних) сільських господарств </v>
      </c>
    </row>
    <row r="168" spans="1:5" ht="17.25">
      <c r="A168" s="189"/>
      <c r="B168" s="189"/>
      <c r="C168" s="5">
        <v>823</v>
      </c>
      <c r="D168" s="6" t="s">
        <v>178</v>
      </c>
      <c r="E168" t="str">
        <f t="shared" si="0"/>
        <v>823 Витрати на науково-дослідні роботи </v>
      </c>
    </row>
    <row r="169" spans="1:5" ht="17.25">
      <c r="A169" s="189"/>
      <c r="B169" s="189"/>
      <c r="C169" s="5">
        <v>824</v>
      </c>
      <c r="D169" s="6" t="s">
        <v>179</v>
      </c>
      <c r="E169" t="str">
        <f t="shared" si="0"/>
        <v>824 Витрати на виготовлення експериментальних пристроїв </v>
      </c>
    </row>
    <row r="170" spans="1:5" ht="17.25">
      <c r="A170" s="189"/>
      <c r="B170" s="189"/>
      <c r="C170" s="5">
        <v>825</v>
      </c>
      <c r="D170" s="6" t="s">
        <v>180</v>
      </c>
      <c r="E170" t="str">
        <f t="shared" si="0"/>
        <v>825 Витрати на заготівлю і переробку матеріалів </v>
      </c>
    </row>
    <row r="171" spans="1:5" ht="17.25">
      <c r="A171" s="189"/>
      <c r="B171" s="189"/>
      <c r="C171" s="5">
        <v>826</v>
      </c>
      <c r="D171" s="6" t="s">
        <v>181</v>
      </c>
      <c r="E171" t="str">
        <f t="shared" si="0"/>
        <v>826 Видатки до розподілу </v>
      </c>
    </row>
    <row r="172" spans="1:5" ht="17.25">
      <c r="A172" s="5">
        <v>83</v>
      </c>
      <c r="B172" s="6" t="s">
        <v>182</v>
      </c>
      <c r="C172" s="5">
        <v>831</v>
      </c>
      <c r="D172" s="6" t="s">
        <v>183</v>
      </c>
      <c r="E172" t="str">
        <f t="shared" si="0"/>
        <v>831 Інші витрати установ</v>
      </c>
    </row>
    <row r="173" spans="1:5" ht="34.5">
      <c r="A173" s="5">
        <v>84</v>
      </c>
      <c r="B173" s="5" t="s">
        <v>184</v>
      </c>
      <c r="C173" s="5">
        <v>841</v>
      </c>
      <c r="D173" s="6" t="s">
        <v>185</v>
      </c>
      <c r="E173" t="str">
        <f t="shared" si="0"/>
        <v>841 Витрати на амортизацію необоротних активів</v>
      </c>
    </row>
    <row r="174" spans="1:5" ht="34.5">
      <c r="A174" s="5">
        <v>85</v>
      </c>
      <c r="B174" s="5" t="s">
        <v>186</v>
      </c>
      <c r="C174" s="5">
        <v>851</v>
      </c>
      <c r="D174" s="6" t="s">
        <v>186</v>
      </c>
      <c r="E174" t="str">
        <f t="shared" si="0"/>
        <v>851 Витрати майбутніх періодів</v>
      </c>
    </row>
    <row r="175" spans="1:5" ht="17.25" customHeight="1">
      <c r="A175" s="188" t="s">
        <v>187</v>
      </c>
      <c r="B175" s="188"/>
      <c r="C175" s="188"/>
      <c r="D175" s="188"/>
      <c r="E175" t="str">
        <f t="shared" si="0"/>
        <v> </v>
      </c>
    </row>
    <row r="176" spans="1:5" ht="69">
      <c r="A176" s="5">
        <v>91</v>
      </c>
      <c r="B176" s="6" t="s">
        <v>188</v>
      </c>
      <c r="C176" s="5">
        <v>911</v>
      </c>
      <c r="D176" s="6" t="s">
        <v>189</v>
      </c>
      <c r="E176" t="str">
        <f t="shared" si="0"/>
        <v>911 Розрахунки замовників з оплати адміністративних послуг</v>
      </c>
    </row>
    <row r="177" spans="1:5" ht="69">
      <c r="A177" s="5">
        <v>92</v>
      </c>
      <c r="B177" s="6" t="s">
        <v>190</v>
      </c>
      <c r="C177" s="5">
        <v>921</v>
      </c>
      <c r="D177" s="6" t="s">
        <v>191</v>
      </c>
      <c r="E177" t="str">
        <f t="shared" si="0"/>
        <v>921 Зобов'язання замовників перед бюджетом за адміністративними послугами</v>
      </c>
    </row>
  </sheetData>
  <sheetProtection selectLockedCells="1" selectUnlockedCells="1"/>
  <mergeCells count="83">
    <mergeCell ref="A175:D175"/>
    <mergeCell ref="A163:A165"/>
    <mergeCell ref="B163:B165"/>
    <mergeCell ref="A166:A171"/>
    <mergeCell ref="B166:B171"/>
    <mergeCell ref="A156:A158"/>
    <mergeCell ref="B156:B158"/>
    <mergeCell ref="A160:D160"/>
    <mergeCell ref="A161:A162"/>
    <mergeCell ref="B161:B162"/>
    <mergeCell ref="A147:D147"/>
    <mergeCell ref="A148:A149"/>
    <mergeCell ref="B148:B149"/>
    <mergeCell ref="A150:A155"/>
    <mergeCell ref="B150:B155"/>
    <mergeCell ref="A139:A144"/>
    <mergeCell ref="B139:B144"/>
    <mergeCell ref="A145:A146"/>
    <mergeCell ref="B145:B146"/>
    <mergeCell ref="A127:A129"/>
    <mergeCell ref="B127:B129"/>
    <mergeCell ref="A130:A138"/>
    <mergeCell ref="B130:B138"/>
    <mergeCell ref="A120:A124"/>
    <mergeCell ref="B120:B124"/>
    <mergeCell ref="A125:A126"/>
    <mergeCell ref="B125:B126"/>
    <mergeCell ref="A112:A115"/>
    <mergeCell ref="B112:B115"/>
    <mergeCell ref="A116:A118"/>
    <mergeCell ref="B116:B118"/>
    <mergeCell ref="A105:D105"/>
    <mergeCell ref="A106:A108"/>
    <mergeCell ref="B106:B108"/>
    <mergeCell ref="A111:D111"/>
    <mergeCell ref="A101:A102"/>
    <mergeCell ref="B101:B102"/>
    <mergeCell ref="A103:A104"/>
    <mergeCell ref="B103:B104"/>
    <mergeCell ref="A95:D95"/>
    <mergeCell ref="A96:A97"/>
    <mergeCell ref="B96:B97"/>
    <mergeCell ref="A99:A100"/>
    <mergeCell ref="B99:B100"/>
    <mergeCell ref="A85:A86"/>
    <mergeCell ref="B85:B86"/>
    <mergeCell ref="A88:A93"/>
    <mergeCell ref="B88:B93"/>
    <mergeCell ref="A73:A80"/>
    <mergeCell ref="B73:B80"/>
    <mergeCell ref="A81:A84"/>
    <mergeCell ref="B81:B84"/>
    <mergeCell ref="A62:D62"/>
    <mergeCell ref="A63:A64"/>
    <mergeCell ref="B63:B64"/>
    <mergeCell ref="A65:A72"/>
    <mergeCell ref="B65:B72"/>
    <mergeCell ref="A49:A57"/>
    <mergeCell ref="B49:B57"/>
    <mergeCell ref="A60:A61"/>
    <mergeCell ref="B60:B61"/>
    <mergeCell ref="A39:A46"/>
    <mergeCell ref="B39:B46"/>
    <mergeCell ref="A47:A48"/>
    <mergeCell ref="B47:B48"/>
    <mergeCell ref="A31:A32"/>
    <mergeCell ref="B31:B32"/>
    <mergeCell ref="A33:D33"/>
    <mergeCell ref="A34:A38"/>
    <mergeCell ref="B34:B38"/>
    <mergeCell ref="A25:A27"/>
    <mergeCell ref="B25:B27"/>
    <mergeCell ref="A28:A30"/>
    <mergeCell ref="B28:B30"/>
    <mergeCell ref="A14:A22"/>
    <mergeCell ref="B14:B22"/>
    <mergeCell ref="A23:A24"/>
    <mergeCell ref="B23:B24"/>
    <mergeCell ref="A1:B1"/>
    <mergeCell ref="C1:D1"/>
    <mergeCell ref="A4:D4"/>
    <mergeCell ref="A5:A13"/>
    <mergeCell ref="B5:B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3"/>
  <dimension ref="A1:J67"/>
  <sheetViews>
    <sheetView zoomScale="120" zoomScaleNormal="120" workbookViewId="0" topLeftCell="A1">
      <selection activeCell="A48" sqref="A48"/>
    </sheetView>
  </sheetViews>
  <sheetFormatPr defaultColWidth="9.00390625" defaultRowHeight="12.75"/>
  <cols>
    <col min="1" max="1" width="45.00390625" style="0" customWidth="1"/>
    <col min="2" max="2" width="18.375" style="0" customWidth="1"/>
    <col min="3" max="3" width="17.125" style="0" customWidth="1"/>
    <col min="4" max="4" width="13.25390625" style="0" customWidth="1"/>
    <col min="5" max="5" width="13.875" style="0" customWidth="1"/>
    <col min="6" max="6" width="13.625" style="0" customWidth="1"/>
    <col min="7" max="7" width="21.75390625" style="0" customWidth="1"/>
  </cols>
  <sheetData>
    <row r="1" spans="1:10" ht="12.75">
      <c r="A1" s="11"/>
      <c r="B1" s="11"/>
      <c r="C1" s="11"/>
      <c r="D1" s="11"/>
      <c r="E1" s="11"/>
      <c r="F1" s="71" t="s">
        <v>515</v>
      </c>
      <c r="H1" s="11"/>
      <c r="I1" s="11"/>
      <c r="J1" s="11"/>
    </row>
    <row r="2" spans="1:10" ht="12.75">
      <c r="A2" s="209" t="str">
        <f>Заполнить!$B$3</f>
        <v>Срібненський НВК</v>
      </c>
      <c r="B2" s="209"/>
      <c r="C2" s="11"/>
      <c r="D2" s="11"/>
      <c r="E2" s="11"/>
      <c r="F2" s="71" t="s">
        <v>516</v>
      </c>
      <c r="H2" s="11"/>
      <c r="I2" s="11"/>
      <c r="J2" s="11"/>
    </row>
    <row r="3" spans="1:10" ht="12.75">
      <c r="A3" s="210" t="s">
        <v>517</v>
      </c>
      <c r="B3" s="210"/>
      <c r="C3" s="11"/>
      <c r="D3" s="11"/>
      <c r="E3" s="11"/>
      <c r="F3" s="71" t="s">
        <v>518</v>
      </c>
      <c r="H3" s="11"/>
      <c r="I3" s="11"/>
      <c r="J3" s="1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48"/>
      <c r="D5" s="148"/>
      <c r="E5" s="148"/>
      <c r="F5" s="148"/>
      <c r="G5" s="148"/>
      <c r="H5" s="11"/>
      <c r="I5" s="11"/>
      <c r="J5" s="11"/>
    </row>
    <row r="6" spans="1:10" ht="12.75">
      <c r="A6" s="11"/>
      <c r="B6" s="11"/>
      <c r="C6" s="120"/>
      <c r="D6" s="120"/>
      <c r="E6" s="120"/>
      <c r="F6" s="120"/>
      <c r="G6" s="120"/>
      <c r="H6" s="11"/>
      <c r="I6" s="11"/>
      <c r="J6" s="11"/>
    </row>
    <row r="7" spans="1:10" ht="15.75">
      <c r="A7" s="200" t="s">
        <v>640</v>
      </c>
      <c r="B7" s="200"/>
      <c r="C7" s="200"/>
      <c r="D7" s="200"/>
      <c r="E7" s="200"/>
      <c r="F7" s="200"/>
      <c r="G7" s="200"/>
      <c r="H7" s="166"/>
      <c r="I7" s="166"/>
      <c r="J7" s="166"/>
    </row>
    <row r="8" spans="1:10" ht="15.75">
      <c r="A8" s="200" t="s">
        <v>687</v>
      </c>
      <c r="B8" s="200"/>
      <c r="C8" s="200"/>
      <c r="D8" s="200"/>
      <c r="E8" s="200"/>
      <c r="F8" s="200"/>
      <c r="G8" s="200"/>
      <c r="H8" s="166"/>
      <c r="I8" s="166"/>
      <c r="J8" s="166"/>
    </row>
    <row r="9" spans="1:10" ht="15.75">
      <c r="A9" s="226" t="str">
        <f>Заполнить!$B$6</f>
        <v>«___»__грудня___20_20_ р.</v>
      </c>
      <c r="B9" s="226"/>
      <c r="C9" s="226"/>
      <c r="D9" s="226"/>
      <c r="E9" s="226"/>
      <c r="F9" s="226"/>
      <c r="G9" s="226"/>
      <c r="H9" s="43"/>
      <c r="I9" s="43"/>
      <c r="J9" s="43"/>
    </row>
    <row r="10" spans="1:10" ht="12.75">
      <c r="A10" s="217" t="s">
        <v>568</v>
      </c>
      <c r="B10" s="217"/>
      <c r="C10" s="217"/>
      <c r="D10" s="217"/>
      <c r="E10" s="217"/>
      <c r="F10" s="217"/>
      <c r="G10" s="217"/>
      <c r="H10" s="21"/>
      <c r="I10" s="21"/>
      <c r="J10" s="21"/>
    </row>
    <row r="11" spans="1:10" ht="12.75" customHeight="1">
      <c r="A11" s="258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  » грудня 2020 р. № проведено інвентаризацію розрахунків за дебіторською і кредиторською заборгованостями (доходами і витратами майбутніх періодів) станом на  «___»___грудня____20_20_ р.</v>
      </c>
      <c r="B11" s="258"/>
      <c r="C11" s="258"/>
      <c r="D11" s="258"/>
      <c r="E11" s="258"/>
      <c r="F11" s="258"/>
      <c r="G11" s="258"/>
      <c r="H11" s="167"/>
      <c r="I11" s="167"/>
      <c r="J11" s="167"/>
    </row>
    <row r="12" spans="1:10" ht="19.5" customHeight="1">
      <c r="A12" s="258"/>
      <c r="B12" s="258"/>
      <c r="C12" s="258"/>
      <c r="D12" s="258"/>
      <c r="E12" s="258"/>
      <c r="F12" s="258"/>
      <c r="G12" s="258"/>
      <c r="H12" s="167"/>
      <c r="I12" s="167"/>
      <c r="J12" s="167"/>
    </row>
    <row r="13" spans="1:10" ht="15.75">
      <c r="A13" s="11"/>
      <c r="B13" s="20" t="s">
        <v>224</v>
      </c>
      <c r="C13" s="66" t="str">
        <f>CONCATENATE("розпочата ",Заполнить!$B$8)</f>
        <v>розпочата «___»___грудня____20_20_ р.</v>
      </c>
      <c r="D13" s="152"/>
      <c r="E13" s="152"/>
      <c r="F13" s="151"/>
      <c r="G13" s="151"/>
      <c r="H13" s="151"/>
      <c r="I13" s="11"/>
      <c r="J13" s="11"/>
    </row>
    <row r="14" spans="1:10" ht="15.75">
      <c r="A14" s="15"/>
      <c r="B14" s="15"/>
      <c r="C14" s="67" t="str">
        <f>CONCATENATE("закінчена ",Заполнить!$B$9)</f>
        <v>закінчена «___»___грудня____20_20_ р.</v>
      </c>
      <c r="D14" s="152"/>
      <c r="E14" s="152"/>
      <c r="F14" s="151"/>
      <c r="G14" s="151"/>
      <c r="H14" s="151"/>
      <c r="I14" s="11"/>
      <c r="J14" s="11"/>
    </row>
    <row r="16" ht="15.75">
      <c r="A16" s="43" t="s">
        <v>228</v>
      </c>
    </row>
    <row r="17" spans="1:7" ht="15.75">
      <c r="A17" s="200" t="s">
        <v>688</v>
      </c>
      <c r="B17" s="200"/>
      <c r="C17" s="200"/>
      <c r="D17" s="200"/>
      <c r="E17" s="200"/>
      <c r="F17" s="200"/>
      <c r="G17" s="200"/>
    </row>
    <row r="18" spans="1:7" ht="68.25" customHeight="1">
      <c r="A18" s="205" t="s">
        <v>689</v>
      </c>
      <c r="B18" s="205"/>
      <c r="C18" s="92" t="s">
        <v>690</v>
      </c>
      <c r="D18" s="205" t="s">
        <v>691</v>
      </c>
      <c r="E18" s="205"/>
      <c r="F18" s="205"/>
      <c r="G18" s="283" t="s">
        <v>692</v>
      </c>
    </row>
    <row r="19" spans="1:7" ht="12.75" customHeight="1">
      <c r="A19" s="205" t="s">
        <v>693</v>
      </c>
      <c r="B19" s="205" t="s">
        <v>694</v>
      </c>
      <c r="C19" s="92"/>
      <c r="D19" s="205" t="s">
        <v>695</v>
      </c>
      <c r="E19" s="205" t="s">
        <v>696</v>
      </c>
      <c r="F19" s="205"/>
      <c r="G19" s="283"/>
    </row>
    <row r="20" spans="1:7" ht="51">
      <c r="A20" s="205"/>
      <c r="B20" s="205"/>
      <c r="C20" s="92"/>
      <c r="D20" s="205"/>
      <c r="E20" s="23" t="s">
        <v>697</v>
      </c>
      <c r="F20" s="23" t="s">
        <v>698</v>
      </c>
      <c r="G20" s="283"/>
    </row>
    <row r="21" spans="1:7" ht="12.75">
      <c r="A21" s="76">
        <v>1</v>
      </c>
      <c r="B21" s="76">
        <v>2</v>
      </c>
      <c r="C21" s="76">
        <v>3</v>
      </c>
      <c r="D21" s="76">
        <v>4</v>
      </c>
      <c r="E21" s="76">
        <v>5</v>
      </c>
      <c r="F21" s="76">
        <v>6</v>
      </c>
      <c r="G21" s="76">
        <v>7</v>
      </c>
    </row>
    <row r="22" spans="1:7" ht="12.75">
      <c r="A22" s="154" t="s">
        <v>637</v>
      </c>
      <c r="B22" s="115"/>
      <c r="C22" s="115"/>
      <c r="D22" s="115"/>
      <c r="E22" s="115"/>
      <c r="F22" s="115"/>
      <c r="G22" s="112"/>
    </row>
    <row r="23" spans="1:7" ht="12.75">
      <c r="A23" s="154" t="s">
        <v>637</v>
      </c>
      <c r="B23" s="115"/>
      <c r="C23" s="115"/>
      <c r="D23" s="115"/>
      <c r="E23" s="115"/>
      <c r="F23" s="115"/>
      <c r="G23" s="115"/>
    </row>
    <row r="24" spans="1:7" ht="12.75">
      <c r="A24" s="76" t="s">
        <v>601</v>
      </c>
      <c r="B24" s="168" t="s">
        <v>587</v>
      </c>
      <c r="C24" s="168" t="s">
        <v>587</v>
      </c>
      <c r="D24" s="169"/>
      <c r="E24" s="169"/>
      <c r="F24" s="169"/>
      <c r="G24" s="169"/>
    </row>
    <row r="26" spans="1:7" ht="15.75">
      <c r="A26" s="284" t="s">
        <v>699</v>
      </c>
      <c r="B26" s="284"/>
      <c r="C26" s="284"/>
      <c r="D26" s="284"/>
      <c r="E26" s="284"/>
      <c r="F26" s="284"/>
      <c r="G26" s="284"/>
    </row>
    <row r="27" spans="1:7" ht="56.25" customHeight="1">
      <c r="A27" s="205" t="s">
        <v>700</v>
      </c>
      <c r="B27" s="205"/>
      <c r="C27" s="92" t="s">
        <v>701</v>
      </c>
      <c r="D27" s="205" t="s">
        <v>702</v>
      </c>
      <c r="E27" s="205"/>
      <c r="F27" s="205"/>
      <c r="G27" s="283" t="s">
        <v>703</v>
      </c>
    </row>
    <row r="28" spans="1:7" ht="12.75" hidden="1">
      <c r="A28" s="205"/>
      <c r="B28" s="205"/>
      <c r="C28" s="92"/>
      <c r="D28" s="205"/>
      <c r="E28" s="205"/>
      <c r="F28" s="205"/>
      <c r="G28" s="283"/>
    </row>
    <row r="29" spans="1:7" ht="12.75" customHeight="1">
      <c r="A29" s="205" t="s">
        <v>693</v>
      </c>
      <c r="B29" s="205" t="s">
        <v>704</v>
      </c>
      <c r="C29" s="92"/>
      <c r="D29" s="205" t="s">
        <v>695</v>
      </c>
      <c r="E29" s="205" t="s">
        <v>696</v>
      </c>
      <c r="F29" s="205"/>
      <c r="G29" s="283"/>
    </row>
    <row r="30" spans="1:7" ht="51">
      <c r="A30" s="205"/>
      <c r="B30" s="205"/>
      <c r="C30" s="92"/>
      <c r="D30" s="205"/>
      <c r="E30" s="23" t="s">
        <v>705</v>
      </c>
      <c r="F30" s="23" t="s">
        <v>706</v>
      </c>
      <c r="G30" s="283"/>
    </row>
    <row r="31" spans="1:7" ht="12.75">
      <c r="A31" s="76">
        <v>1</v>
      </c>
      <c r="B31" s="76">
        <v>2</v>
      </c>
      <c r="C31" s="76">
        <v>3</v>
      </c>
      <c r="D31" s="76">
        <v>4</v>
      </c>
      <c r="E31" s="76">
        <v>5</v>
      </c>
      <c r="F31" s="76">
        <v>6</v>
      </c>
      <c r="G31" s="76">
        <v>7</v>
      </c>
    </row>
    <row r="32" spans="1:7" ht="12.75">
      <c r="A32" s="154" t="s">
        <v>637</v>
      </c>
      <c r="B32" s="115"/>
      <c r="C32" s="115"/>
      <c r="D32" s="112"/>
      <c r="E32" s="112"/>
      <c r="F32" s="112"/>
      <c r="G32" s="115"/>
    </row>
    <row r="33" spans="1:7" ht="12.75">
      <c r="A33" s="154" t="s">
        <v>637</v>
      </c>
      <c r="B33" s="115"/>
      <c r="C33" s="115"/>
      <c r="D33" s="112"/>
      <c r="E33" s="112"/>
      <c r="F33" s="112"/>
      <c r="G33" s="115"/>
    </row>
    <row r="34" spans="1:7" ht="12.75">
      <c r="A34" s="76" t="s">
        <v>601</v>
      </c>
      <c r="B34" s="168" t="s">
        <v>587</v>
      </c>
      <c r="C34" s="168" t="s">
        <v>587</v>
      </c>
      <c r="D34" s="168"/>
      <c r="E34" s="168"/>
      <c r="F34" s="168"/>
      <c r="G34" s="169"/>
    </row>
    <row r="36" spans="1:8" ht="15.75">
      <c r="A36" s="49" t="s">
        <v>507</v>
      </c>
      <c r="B36" s="11"/>
      <c r="C36" s="11"/>
      <c r="D36" s="11"/>
      <c r="E36" s="11"/>
      <c r="F36" s="11"/>
      <c r="G36" s="11"/>
      <c r="H36" s="11"/>
    </row>
    <row r="37" spans="1:8" ht="15.75">
      <c r="A37" s="274" t="str">
        <f>Заполнить!$B$12</f>
        <v>Директор НВК</v>
      </c>
      <c r="B37" s="274"/>
      <c r="C37" s="274"/>
      <c r="D37" s="53"/>
      <c r="E37" s="11"/>
      <c r="F37" s="275" t="str">
        <f>Заполнить!$H$12</f>
        <v>М.О.Дудка</v>
      </c>
      <c r="G37" s="275"/>
      <c r="H37" s="118"/>
    </row>
    <row r="38" spans="1:8" ht="12.75">
      <c r="A38" s="221" t="s">
        <v>525</v>
      </c>
      <c r="B38" s="221"/>
      <c r="C38" s="221"/>
      <c r="D38" s="55" t="s">
        <v>223</v>
      </c>
      <c r="E38" s="11"/>
      <c r="F38" s="221" t="s">
        <v>526</v>
      </c>
      <c r="G38" s="221"/>
      <c r="H38" s="119"/>
    </row>
    <row r="39" spans="1:8" ht="15.75">
      <c r="A39" s="49" t="s">
        <v>508</v>
      </c>
      <c r="B39" s="50"/>
      <c r="C39" s="55"/>
      <c r="D39" s="55"/>
      <c r="E39" s="55"/>
      <c r="F39" s="221"/>
      <c r="G39" s="221"/>
      <c r="H39" s="56"/>
    </row>
    <row r="40" spans="1:8" ht="15.75">
      <c r="A40" s="219" t="str">
        <f>Заполнить!$B$13</f>
        <v>Головний бухгалтер</v>
      </c>
      <c r="B40" s="219"/>
      <c r="C40" s="219"/>
      <c r="D40" s="53"/>
      <c r="E40" s="119"/>
      <c r="F40" s="275" t="str">
        <f>Заполнить!$H$13</f>
        <v>В.П.Славич</v>
      </c>
      <c r="G40" s="275"/>
      <c r="H40" s="118"/>
    </row>
    <row r="41" spans="1:8" ht="15.75">
      <c r="A41" s="276" t="s">
        <v>525</v>
      </c>
      <c r="B41" s="276"/>
      <c r="C41" s="276"/>
      <c r="D41" s="55" t="s">
        <v>223</v>
      </c>
      <c r="E41" s="161"/>
      <c r="F41" s="276" t="s">
        <v>526</v>
      </c>
      <c r="G41" s="276"/>
      <c r="H41" s="119"/>
    </row>
    <row r="42" spans="1:8" ht="15.75">
      <c r="A42" s="219" t="str">
        <f>Заполнить!$B$14</f>
        <v>ЗДНВР</v>
      </c>
      <c r="B42" s="219"/>
      <c r="C42" s="219"/>
      <c r="D42" s="53"/>
      <c r="E42" s="119"/>
      <c r="F42" s="275" t="str">
        <f>Заполнить!$H$14</f>
        <v>Т.С.Солдатенко</v>
      </c>
      <c r="G42" s="275"/>
      <c r="H42" s="118"/>
    </row>
    <row r="43" spans="1:8" ht="15.75">
      <c r="A43" s="276" t="s">
        <v>525</v>
      </c>
      <c r="B43" s="276"/>
      <c r="C43" s="276"/>
      <c r="D43" s="55" t="s">
        <v>223</v>
      </c>
      <c r="E43" s="161"/>
      <c r="F43" s="276" t="s">
        <v>526</v>
      </c>
      <c r="G43" s="276"/>
      <c r="H43" s="119"/>
    </row>
    <row r="44" spans="1:8" ht="15.75">
      <c r="A44" s="219" t="str">
        <f>Заполнить!$B$15</f>
        <v>Профсоюз</v>
      </c>
      <c r="B44" s="219"/>
      <c r="C44" s="219"/>
      <c r="D44" s="53"/>
      <c r="E44" s="119"/>
      <c r="F44" s="275" t="str">
        <f>Заполнить!$H$15</f>
        <v>М.А.Колесник</v>
      </c>
      <c r="G44" s="275"/>
      <c r="H44" s="118"/>
    </row>
    <row r="45" spans="1:8" ht="15.75">
      <c r="A45" s="276" t="s">
        <v>525</v>
      </c>
      <c r="B45" s="276"/>
      <c r="C45" s="276"/>
      <c r="D45" s="55" t="s">
        <v>223</v>
      </c>
      <c r="E45" s="161"/>
      <c r="F45" s="276" t="s">
        <v>526</v>
      </c>
      <c r="G45" s="276"/>
      <c r="H45" s="119"/>
    </row>
    <row r="46" spans="1:8" ht="15.75">
      <c r="A46" s="219" t="str">
        <f>Заполнить!$B$16</f>
        <v>Завгосп</v>
      </c>
      <c r="B46" s="219"/>
      <c r="C46" s="219"/>
      <c r="D46" s="53"/>
      <c r="E46" s="119"/>
      <c r="F46" s="275" t="str">
        <f>Заполнить!$H$16</f>
        <v>О.О.Солдатенко</v>
      </c>
      <c r="G46" s="275"/>
      <c r="H46" s="118"/>
    </row>
    <row r="47" spans="1:8" ht="15.75">
      <c r="A47" s="276" t="s">
        <v>525</v>
      </c>
      <c r="B47" s="276"/>
      <c r="C47" s="276"/>
      <c r="D47" s="55" t="s">
        <v>223</v>
      </c>
      <c r="E47" s="161"/>
      <c r="F47" s="276" t="s">
        <v>526</v>
      </c>
      <c r="G47" s="276"/>
      <c r="H47" s="119"/>
    </row>
    <row r="48" spans="1:8" ht="15.75" hidden="1">
      <c r="A48" s="219">
        <f>Заполнить!$B$17</f>
        <v>0</v>
      </c>
      <c r="B48" s="219"/>
      <c r="C48" s="219"/>
      <c r="D48" s="53"/>
      <c r="E48" s="119"/>
      <c r="F48" s="220">
        <f>Заполнить!$H$17</f>
        <v>0</v>
      </c>
      <c r="G48" s="220"/>
      <c r="H48" s="118"/>
    </row>
    <row r="49" spans="1:8" ht="15.75" hidden="1">
      <c r="A49" s="276" t="s">
        <v>525</v>
      </c>
      <c r="B49" s="276"/>
      <c r="C49" s="276"/>
      <c r="D49" s="55" t="s">
        <v>223</v>
      </c>
      <c r="E49" s="161"/>
      <c r="F49" s="276" t="s">
        <v>526</v>
      </c>
      <c r="G49" s="276"/>
      <c r="H49" s="119"/>
    </row>
    <row r="50" spans="1:8" ht="15.75" hidden="1">
      <c r="A50" s="219">
        <f>Заполнить!$B$18</f>
        <v>0</v>
      </c>
      <c r="B50" s="219"/>
      <c r="C50" s="219"/>
      <c r="D50" s="53"/>
      <c r="E50" s="119"/>
      <c r="F50" s="220">
        <f>Заполнить!$H$18</f>
        <v>0</v>
      </c>
      <c r="G50" s="220"/>
      <c r="H50" s="118"/>
    </row>
    <row r="51" spans="1:8" ht="15.75" hidden="1">
      <c r="A51" s="276" t="s">
        <v>525</v>
      </c>
      <c r="B51" s="276"/>
      <c r="C51" s="276"/>
      <c r="D51" s="55" t="s">
        <v>223</v>
      </c>
      <c r="E51" s="161"/>
      <c r="F51" s="276" t="s">
        <v>526</v>
      </c>
      <c r="G51" s="276"/>
      <c r="H51" s="119"/>
    </row>
    <row r="52" spans="1:8" ht="15.75" hidden="1">
      <c r="A52" s="219">
        <f>Заполнить!$B$19</f>
        <v>0</v>
      </c>
      <c r="B52" s="219"/>
      <c r="C52" s="219"/>
      <c r="D52" s="53"/>
      <c r="E52" s="119"/>
      <c r="F52" s="220">
        <f>Заполнить!$H$19</f>
        <v>0</v>
      </c>
      <c r="G52" s="220"/>
      <c r="H52" s="118"/>
    </row>
    <row r="53" spans="1:8" ht="15.75" hidden="1">
      <c r="A53" s="276" t="s">
        <v>525</v>
      </c>
      <c r="B53" s="276"/>
      <c r="C53" s="276"/>
      <c r="D53" s="55" t="s">
        <v>223</v>
      </c>
      <c r="E53" s="161"/>
      <c r="F53" s="276" t="s">
        <v>526</v>
      </c>
      <c r="G53" s="276"/>
      <c r="H53" s="119"/>
    </row>
    <row r="54" spans="1:8" ht="15.75" hidden="1">
      <c r="A54" s="219">
        <f>Заполнить!$B$20</f>
        <v>0</v>
      </c>
      <c r="B54" s="219"/>
      <c r="C54" s="219"/>
      <c r="D54" s="53"/>
      <c r="E54" s="119"/>
      <c r="F54" s="220">
        <f>Заполнить!$H$20</f>
        <v>0</v>
      </c>
      <c r="G54" s="220"/>
      <c r="H54" s="118"/>
    </row>
    <row r="55" spans="1:8" ht="15.75" hidden="1">
      <c r="A55" s="276" t="s">
        <v>525</v>
      </c>
      <c r="B55" s="276"/>
      <c r="C55" s="276"/>
      <c r="D55" s="55" t="s">
        <v>223</v>
      </c>
      <c r="E55" s="161"/>
      <c r="F55" s="276" t="s">
        <v>526</v>
      </c>
      <c r="G55" s="276"/>
      <c r="H55" s="119"/>
    </row>
    <row r="56" spans="1:8" ht="15.75" hidden="1">
      <c r="A56" s="219">
        <f>Заполнить!$B$21</f>
        <v>0</v>
      </c>
      <c r="B56" s="219"/>
      <c r="C56" s="219"/>
      <c r="D56" s="53"/>
      <c r="E56" s="119"/>
      <c r="F56" s="220">
        <f>Заполнить!$H$21</f>
        <v>0</v>
      </c>
      <c r="G56" s="220"/>
      <c r="H56" s="118"/>
    </row>
    <row r="57" spans="1:8" ht="15.75" hidden="1">
      <c r="A57" s="276" t="s">
        <v>525</v>
      </c>
      <c r="B57" s="276"/>
      <c r="C57" s="276"/>
      <c r="D57" s="55" t="s">
        <v>223</v>
      </c>
      <c r="E57" s="161"/>
      <c r="F57" s="276" t="s">
        <v>526</v>
      </c>
      <c r="G57" s="276"/>
      <c r="H57" s="119"/>
    </row>
    <row r="58" spans="1:8" ht="15.75" hidden="1">
      <c r="A58" s="219">
        <f>Заполнить!$B$22</f>
        <v>0</v>
      </c>
      <c r="B58" s="219"/>
      <c r="C58" s="219"/>
      <c r="D58" s="53"/>
      <c r="E58" s="119"/>
      <c r="F58" s="220">
        <f>Заполнить!$H$22</f>
        <v>0</v>
      </c>
      <c r="G58" s="220"/>
      <c r="H58" s="118"/>
    </row>
    <row r="59" spans="1:8" ht="15.75" hidden="1">
      <c r="A59" s="276" t="s">
        <v>525</v>
      </c>
      <c r="B59" s="276"/>
      <c r="C59" s="276"/>
      <c r="D59" s="55" t="s">
        <v>223</v>
      </c>
      <c r="E59" s="161"/>
      <c r="F59" s="276" t="s">
        <v>526</v>
      </c>
      <c r="G59" s="276"/>
      <c r="H59" s="119"/>
    </row>
    <row r="60" spans="1:8" ht="15.75" hidden="1">
      <c r="A60" s="219">
        <f>Заполнить!$B$23</f>
        <v>0</v>
      </c>
      <c r="B60" s="219"/>
      <c r="C60" s="219"/>
      <c r="D60" s="53"/>
      <c r="E60" s="119"/>
      <c r="F60" s="220">
        <f>Заполнить!$H$23</f>
        <v>0</v>
      </c>
      <c r="G60" s="220"/>
      <c r="H60" s="118"/>
    </row>
    <row r="61" spans="1:8" ht="15.75" hidden="1">
      <c r="A61" s="276" t="s">
        <v>525</v>
      </c>
      <c r="B61" s="276"/>
      <c r="C61" s="276"/>
      <c r="D61" s="55" t="s">
        <v>223</v>
      </c>
      <c r="E61" s="161"/>
      <c r="F61" s="276" t="s">
        <v>526</v>
      </c>
      <c r="G61" s="276"/>
      <c r="H61" s="119"/>
    </row>
    <row r="62" spans="1:8" ht="15.75" hidden="1">
      <c r="A62" s="219">
        <f>Заполнить!$B$24</f>
        <v>0</v>
      </c>
      <c r="B62" s="219"/>
      <c r="C62" s="219"/>
      <c r="D62" s="53"/>
      <c r="E62" s="119"/>
      <c r="F62" s="220">
        <f>Заполнить!$H$24</f>
        <v>0</v>
      </c>
      <c r="G62" s="220"/>
      <c r="H62" s="118"/>
    </row>
    <row r="63" spans="1:8" ht="15.75" hidden="1">
      <c r="A63" s="276" t="s">
        <v>525</v>
      </c>
      <c r="B63" s="276"/>
      <c r="C63" s="276"/>
      <c r="D63" s="55" t="s">
        <v>223</v>
      </c>
      <c r="E63" s="161"/>
      <c r="F63" s="276" t="s">
        <v>526</v>
      </c>
      <c r="G63" s="276"/>
      <c r="H63" s="119"/>
    </row>
    <row r="64" spans="1:8" ht="15.75" hidden="1">
      <c r="A64" s="219">
        <f>Заполнить!$B$25</f>
        <v>0</v>
      </c>
      <c r="B64" s="219"/>
      <c r="C64" s="219"/>
      <c r="D64" s="53"/>
      <c r="E64" s="119"/>
      <c r="F64" s="220">
        <f>Заполнить!$H$25</f>
        <v>0</v>
      </c>
      <c r="G64" s="220"/>
      <c r="H64" s="118"/>
    </row>
    <row r="65" spans="1:8" ht="15.75" hidden="1">
      <c r="A65" s="276" t="s">
        <v>525</v>
      </c>
      <c r="B65" s="276"/>
      <c r="C65" s="276"/>
      <c r="D65" s="55" t="s">
        <v>223</v>
      </c>
      <c r="E65" s="161"/>
      <c r="F65" s="276" t="s">
        <v>526</v>
      </c>
      <c r="G65" s="276"/>
      <c r="H65" s="119"/>
    </row>
    <row r="66" spans="1:8" ht="15.75" hidden="1">
      <c r="A66" s="219">
        <f>Заполнить!$B$26</f>
        <v>0</v>
      </c>
      <c r="B66" s="219"/>
      <c r="C66" s="219"/>
      <c r="D66" s="53"/>
      <c r="E66" s="119"/>
      <c r="F66" s="220">
        <f>Заполнить!$H$26</f>
        <v>0</v>
      </c>
      <c r="G66" s="220"/>
      <c r="H66" s="118"/>
    </row>
    <row r="67" spans="1:8" ht="12.75" hidden="1">
      <c r="A67" s="276" t="s">
        <v>525</v>
      </c>
      <c r="B67" s="276"/>
      <c r="C67" s="276"/>
      <c r="D67" s="55" t="s">
        <v>223</v>
      </c>
      <c r="E67" s="42"/>
      <c r="F67" s="276" t="s">
        <v>526</v>
      </c>
      <c r="G67" s="276"/>
      <c r="H67" s="119"/>
    </row>
  </sheetData>
  <sheetProtection selectLockedCells="1" selectUnlockedCells="1"/>
  <mergeCells count="86">
    <mergeCell ref="A66:C66"/>
    <mergeCell ref="F66:G66"/>
    <mergeCell ref="A67:C67"/>
    <mergeCell ref="F67:G67"/>
    <mergeCell ref="A64:C64"/>
    <mergeCell ref="F64:G64"/>
    <mergeCell ref="A65:C65"/>
    <mergeCell ref="F65:G65"/>
    <mergeCell ref="A62:C62"/>
    <mergeCell ref="F62:G62"/>
    <mergeCell ref="A63:C63"/>
    <mergeCell ref="F63:G63"/>
    <mergeCell ref="A60:C60"/>
    <mergeCell ref="F60:G60"/>
    <mergeCell ref="A61:C61"/>
    <mergeCell ref="F61:G61"/>
    <mergeCell ref="A58:C58"/>
    <mergeCell ref="F58:G58"/>
    <mergeCell ref="A59:C59"/>
    <mergeCell ref="F59:G59"/>
    <mergeCell ref="A56:C56"/>
    <mergeCell ref="F56:G56"/>
    <mergeCell ref="A57:C57"/>
    <mergeCell ref="F57:G57"/>
    <mergeCell ref="A54:C54"/>
    <mergeCell ref="F54:G54"/>
    <mergeCell ref="A55:C55"/>
    <mergeCell ref="F55:G55"/>
    <mergeCell ref="A52:C52"/>
    <mergeCell ref="F52:G52"/>
    <mergeCell ref="A53:C53"/>
    <mergeCell ref="F53:G53"/>
    <mergeCell ref="A50:C50"/>
    <mergeCell ref="F50:G50"/>
    <mergeCell ref="A51:C51"/>
    <mergeCell ref="F51:G51"/>
    <mergeCell ref="A48:C48"/>
    <mergeCell ref="F48:G48"/>
    <mergeCell ref="A49:C49"/>
    <mergeCell ref="F49:G49"/>
    <mergeCell ref="A46:C46"/>
    <mergeCell ref="F46:G46"/>
    <mergeCell ref="A47:C47"/>
    <mergeCell ref="F47:G47"/>
    <mergeCell ref="A44:C44"/>
    <mergeCell ref="F44:G44"/>
    <mergeCell ref="A45:C45"/>
    <mergeCell ref="F45:G45"/>
    <mergeCell ref="A42:C42"/>
    <mergeCell ref="F42:G42"/>
    <mergeCell ref="A43:C43"/>
    <mergeCell ref="F43:G43"/>
    <mergeCell ref="F39:G39"/>
    <mergeCell ref="A40:C40"/>
    <mergeCell ref="F40:G40"/>
    <mergeCell ref="A41:C41"/>
    <mergeCell ref="F41:G41"/>
    <mergeCell ref="A37:C37"/>
    <mergeCell ref="F37:G37"/>
    <mergeCell ref="A38:C38"/>
    <mergeCell ref="F38:G38"/>
    <mergeCell ref="A26:G26"/>
    <mergeCell ref="A27:B28"/>
    <mergeCell ref="C27:C30"/>
    <mergeCell ref="D27:F28"/>
    <mergeCell ref="G27:G30"/>
    <mergeCell ref="A29:A30"/>
    <mergeCell ref="B29:B30"/>
    <mergeCell ref="D29:D30"/>
    <mergeCell ref="E29:F29"/>
    <mergeCell ref="A18:B18"/>
    <mergeCell ref="C18:C20"/>
    <mergeCell ref="D18:F18"/>
    <mergeCell ref="G18:G20"/>
    <mergeCell ref="A19:A20"/>
    <mergeCell ref="B19:B20"/>
    <mergeCell ref="D19:D20"/>
    <mergeCell ref="E19:F19"/>
    <mergeCell ref="A9:G9"/>
    <mergeCell ref="A10:G10"/>
    <mergeCell ref="A11:G12"/>
    <mergeCell ref="A17:G17"/>
    <mergeCell ref="A2:B2"/>
    <mergeCell ref="A3:B3"/>
    <mergeCell ref="A7:G7"/>
    <mergeCell ref="A8:G8"/>
  </mergeCells>
  <printOptions/>
  <pageMargins left="0.15763888888888888" right="0.15763888888888888" top="0.31527777777777777" bottom="0.3541666666666667" header="0.5118055555555555" footer="0.5118055555555555"/>
  <pageSetup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/>
  <dimension ref="A1:E80"/>
  <sheetViews>
    <sheetView zoomScale="120" zoomScaleNormal="120" workbookViewId="0" topLeftCell="A1">
      <selection activeCell="A40" sqref="A40"/>
    </sheetView>
  </sheetViews>
  <sheetFormatPr defaultColWidth="9.00390625" defaultRowHeight="12.75"/>
  <cols>
    <col min="1" max="1" width="53.75390625" style="11" customWidth="1"/>
    <col min="2" max="2" width="16.875" style="11" customWidth="1"/>
    <col min="3" max="3" width="8.875" style="11" customWidth="1"/>
    <col min="4" max="4" width="41.75390625" style="11" customWidth="1"/>
    <col min="5" max="5" width="19.125" style="11" customWidth="1"/>
    <col min="6" max="16384" width="8.875" style="11" customWidth="1"/>
  </cols>
  <sheetData>
    <row r="1" ht="12.75" customHeight="1">
      <c r="E1" s="285" t="s">
        <v>707</v>
      </c>
    </row>
    <row r="2" ht="12.75">
      <c r="E2" s="285"/>
    </row>
    <row r="3" ht="29.25" customHeight="1">
      <c r="E3" s="285"/>
    </row>
    <row r="4" ht="18.75">
      <c r="D4" s="149" t="s">
        <v>515</v>
      </c>
    </row>
    <row r="5" spans="4:5" ht="12.75" customHeight="1">
      <c r="D5" s="224"/>
      <c r="E5" s="224"/>
    </row>
    <row r="6" spans="4:5" ht="12.75">
      <c r="D6" s="210" t="s">
        <v>708</v>
      </c>
      <c r="E6" s="210"/>
    </row>
    <row r="7" spans="4:5" ht="12.75">
      <c r="D7" s="224"/>
      <c r="E7" s="224"/>
    </row>
    <row r="8" spans="4:5" ht="12.75">
      <c r="D8" s="210" t="s">
        <v>709</v>
      </c>
      <c r="E8" s="210"/>
    </row>
    <row r="9" spans="4:5" ht="12.75">
      <c r="D9" s="286" t="s">
        <v>710</v>
      </c>
      <c r="E9" s="286"/>
    </row>
    <row r="10" spans="1:2" ht="12.75">
      <c r="A10" s="209" t="str">
        <f>Заполнить!$B$3</f>
        <v>Срібненський НВК</v>
      </c>
      <c r="B10" s="209"/>
    </row>
    <row r="11" spans="1:2" ht="12.75">
      <c r="A11" s="210" t="s">
        <v>517</v>
      </c>
      <c r="B11" s="210"/>
    </row>
    <row r="12" ht="12.75"/>
    <row r="13" ht="12.75"/>
    <row r="14" spans="1:5" ht="15.75" customHeight="1">
      <c r="A14" s="287" t="s">
        <v>711</v>
      </c>
      <c r="B14" s="287"/>
      <c r="C14" s="287"/>
      <c r="D14" s="287"/>
      <c r="E14" s="287"/>
    </row>
    <row r="15" spans="1:5" ht="30" customHeight="1">
      <c r="A15" s="287" t="s">
        <v>712</v>
      </c>
      <c r="B15" s="287"/>
      <c r="C15" s="287"/>
      <c r="D15" s="287"/>
      <c r="E15" s="287"/>
    </row>
    <row r="16" spans="1:5" ht="30.75" customHeight="1">
      <c r="A16" s="258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  » грудня 2020 р. №  проведено інвентаризацію розрахунків за (дебіторською або кредиторською)1 заборгованістю станом на   «___»___грудня____20_20_ р.</v>
      </c>
      <c r="B16" s="258"/>
      <c r="C16" s="258"/>
      <c r="D16" s="258"/>
      <c r="E16" s="258"/>
    </row>
    <row r="18" ht="12.75">
      <c r="A18" s="11" t="s">
        <v>228</v>
      </c>
    </row>
    <row r="19" spans="1:5" ht="12.75" customHeight="1">
      <c r="A19" s="205" t="s">
        <v>713</v>
      </c>
      <c r="B19" s="205"/>
      <c r="C19" s="205" t="s">
        <v>627</v>
      </c>
      <c r="D19" s="205"/>
      <c r="E19" s="205" t="s">
        <v>714</v>
      </c>
    </row>
    <row r="20" spans="1:5" ht="75.75" customHeight="1">
      <c r="A20" s="23" t="s">
        <v>715</v>
      </c>
      <c r="B20" s="23" t="s">
        <v>694</v>
      </c>
      <c r="C20" s="23" t="s">
        <v>716</v>
      </c>
      <c r="D20" s="23" t="s">
        <v>678</v>
      </c>
      <c r="E20" s="205"/>
    </row>
    <row r="21" spans="1:5" ht="12.75">
      <c r="A21" s="76">
        <v>1</v>
      </c>
      <c r="B21" s="76">
        <v>2</v>
      </c>
      <c r="C21" s="76">
        <v>3</v>
      </c>
      <c r="D21" s="76">
        <v>4</v>
      </c>
      <c r="E21" s="76">
        <v>5</v>
      </c>
    </row>
    <row r="22" spans="1:5" ht="12.75">
      <c r="A22" s="154" t="s">
        <v>637</v>
      </c>
      <c r="B22" s="115"/>
      <c r="C22" s="115"/>
      <c r="D22" s="115"/>
      <c r="E22" s="112"/>
    </row>
    <row r="23" spans="1:5" ht="12.75">
      <c r="A23" s="154" t="s">
        <v>637</v>
      </c>
      <c r="B23" s="115"/>
      <c r="C23" s="115"/>
      <c r="D23" s="115"/>
      <c r="E23" s="112"/>
    </row>
    <row r="24" spans="1:5" ht="12.75">
      <c r="A24" s="154" t="s">
        <v>637</v>
      </c>
      <c r="B24" s="115"/>
      <c r="C24" s="115"/>
      <c r="D24" s="115"/>
      <c r="E24" s="112"/>
    </row>
    <row r="25" spans="1:5" ht="12.75">
      <c r="A25" s="154" t="s">
        <v>637</v>
      </c>
      <c r="B25" s="117"/>
      <c r="C25" s="117"/>
      <c r="D25" s="117"/>
      <c r="E25" s="112"/>
    </row>
    <row r="26" spans="1:5" ht="12.75">
      <c r="A26" s="26" t="s">
        <v>601</v>
      </c>
      <c r="B26" s="26" t="s">
        <v>587</v>
      </c>
      <c r="C26" s="26" t="s">
        <v>587</v>
      </c>
      <c r="D26" s="26" t="s">
        <v>587</v>
      </c>
      <c r="E26" s="23"/>
    </row>
    <row r="28" ht="15.75">
      <c r="A28" s="49" t="s">
        <v>507</v>
      </c>
    </row>
    <row r="29" spans="1:5" ht="15.75">
      <c r="A29" s="158" t="str">
        <f>Заполнить!$B$12</f>
        <v>Директор НВК</v>
      </c>
      <c r="B29" s="158"/>
      <c r="C29" s="53"/>
      <c r="D29" s="159" t="str">
        <f>Заполнить!$H$12</f>
        <v>М.О.Дудка</v>
      </c>
      <c r="E29" s="118"/>
    </row>
    <row r="30" spans="1:5" ht="12.75">
      <c r="A30" s="160" t="s">
        <v>525</v>
      </c>
      <c r="B30" s="171"/>
      <c r="C30" s="55" t="s">
        <v>223</v>
      </c>
      <c r="D30" s="160" t="s">
        <v>526</v>
      </c>
      <c r="E30" s="119"/>
    </row>
    <row r="31" spans="1:5" ht="15.75">
      <c r="A31" s="49" t="s">
        <v>508</v>
      </c>
      <c r="B31" s="50"/>
      <c r="C31" s="55"/>
      <c r="D31" s="119"/>
      <c r="E31" s="119"/>
    </row>
    <row r="32" spans="1:5" ht="15.75">
      <c r="A32" s="158" t="str">
        <f>Заполнить!$B$13</f>
        <v>Головний бухгалтер</v>
      </c>
      <c r="B32" s="158"/>
      <c r="C32" s="53"/>
      <c r="D32" s="159" t="str">
        <f>Заполнить!$H$13</f>
        <v>В.П.Славич</v>
      </c>
      <c r="E32" s="118"/>
    </row>
    <row r="33" spans="1:5" ht="12.75">
      <c r="A33" s="160" t="s">
        <v>525</v>
      </c>
      <c r="B33" s="171"/>
      <c r="C33" s="55" t="s">
        <v>223</v>
      </c>
      <c r="D33" s="160" t="s">
        <v>526</v>
      </c>
      <c r="E33" s="119"/>
    </row>
    <row r="34" spans="1:5" ht="15.75">
      <c r="A34" s="158" t="str">
        <f>Заполнить!$B$14</f>
        <v>ЗДНВР</v>
      </c>
      <c r="B34" s="158"/>
      <c r="C34" s="53"/>
      <c r="D34" s="159" t="str">
        <f>Заполнить!$H$14</f>
        <v>Т.С.Солдатенко</v>
      </c>
      <c r="E34" s="118"/>
    </row>
    <row r="35" spans="1:5" ht="12.75">
      <c r="A35" s="160" t="s">
        <v>525</v>
      </c>
      <c r="B35" s="171"/>
      <c r="C35" s="55" t="s">
        <v>223</v>
      </c>
      <c r="D35" s="160" t="s">
        <v>526</v>
      </c>
      <c r="E35" s="119"/>
    </row>
    <row r="36" spans="1:5" ht="15.75">
      <c r="A36" s="158" t="str">
        <f>Заполнить!$B$15</f>
        <v>Профсоюз</v>
      </c>
      <c r="B36" s="158"/>
      <c r="C36" s="53"/>
      <c r="D36" s="159" t="str">
        <f>Заполнить!$H$15</f>
        <v>М.А.Колесник</v>
      </c>
      <c r="E36" s="118"/>
    </row>
    <row r="37" spans="1:5" ht="12.75">
      <c r="A37" s="160" t="s">
        <v>525</v>
      </c>
      <c r="B37" s="171"/>
      <c r="C37" s="55" t="s">
        <v>223</v>
      </c>
      <c r="D37" s="160" t="s">
        <v>526</v>
      </c>
      <c r="E37" s="119"/>
    </row>
    <row r="38" spans="1:5" ht="15.75">
      <c r="A38" s="158" t="str">
        <f>Заполнить!$B$16</f>
        <v>Завгосп</v>
      </c>
      <c r="B38" s="158"/>
      <c r="C38" s="53"/>
      <c r="D38" s="159" t="str">
        <f>Заполнить!$H$16</f>
        <v>О.О.Солдатенко</v>
      </c>
      <c r="E38" s="118"/>
    </row>
    <row r="39" spans="1:5" ht="12.75">
      <c r="A39" s="160" t="s">
        <v>525</v>
      </c>
      <c r="B39" s="171"/>
      <c r="C39" s="55" t="s">
        <v>223</v>
      </c>
      <c r="D39" s="160" t="s">
        <v>526</v>
      </c>
      <c r="E39" s="119"/>
    </row>
    <row r="40" spans="1:5" ht="15.75" hidden="1">
      <c r="A40" s="51">
        <f>Заполнить!$B$17</f>
        <v>0</v>
      </c>
      <c r="B40" s="158"/>
      <c r="C40" s="53"/>
      <c r="D40" s="53">
        <f>Заполнить!$H$17</f>
        <v>0</v>
      </c>
      <c r="E40" s="118"/>
    </row>
    <row r="41" spans="1:5" ht="12.75" hidden="1">
      <c r="A41" s="160" t="s">
        <v>525</v>
      </c>
      <c r="B41" s="171"/>
      <c r="C41" s="55" t="s">
        <v>223</v>
      </c>
      <c r="D41" s="160" t="s">
        <v>526</v>
      </c>
      <c r="E41" s="119"/>
    </row>
    <row r="42" spans="1:5" ht="15.75" hidden="1">
      <c r="A42" s="51">
        <f>Заполнить!$B$18</f>
        <v>0</v>
      </c>
      <c r="B42" s="158"/>
      <c r="C42" s="53"/>
      <c r="D42" s="53">
        <f>Заполнить!$H$18</f>
        <v>0</v>
      </c>
      <c r="E42" s="118"/>
    </row>
    <row r="43" spans="1:5" ht="12.75" hidden="1">
      <c r="A43" s="160" t="s">
        <v>525</v>
      </c>
      <c r="B43" s="171"/>
      <c r="C43" s="55" t="s">
        <v>223</v>
      </c>
      <c r="D43" s="160" t="s">
        <v>526</v>
      </c>
      <c r="E43" s="119"/>
    </row>
    <row r="44" spans="1:5" ht="15.75" hidden="1">
      <c r="A44" s="51">
        <f>Заполнить!$B$19</f>
        <v>0</v>
      </c>
      <c r="B44" s="158"/>
      <c r="C44" s="53"/>
      <c r="D44" s="53">
        <f>Заполнить!$H$19</f>
        <v>0</v>
      </c>
      <c r="E44" s="118"/>
    </row>
    <row r="45" spans="1:5" ht="12.75" hidden="1">
      <c r="A45" s="160" t="s">
        <v>525</v>
      </c>
      <c r="B45" s="171"/>
      <c r="C45" s="55" t="s">
        <v>223</v>
      </c>
      <c r="D45" s="160" t="s">
        <v>526</v>
      </c>
      <c r="E45" s="119"/>
    </row>
    <row r="46" spans="1:5" ht="15.75" hidden="1">
      <c r="A46" s="51">
        <f>Заполнить!$B$20</f>
        <v>0</v>
      </c>
      <c r="B46" s="158"/>
      <c r="C46" s="53"/>
      <c r="D46" s="53">
        <f>Заполнить!$H$20</f>
        <v>0</v>
      </c>
      <c r="E46" s="118"/>
    </row>
    <row r="47" spans="1:5" ht="12.75" hidden="1">
      <c r="A47" s="160" t="s">
        <v>525</v>
      </c>
      <c r="B47" s="171"/>
      <c r="C47" s="55" t="s">
        <v>223</v>
      </c>
      <c r="D47" s="160" t="s">
        <v>526</v>
      </c>
      <c r="E47" s="119"/>
    </row>
    <row r="48" spans="1:5" ht="15.75" hidden="1">
      <c r="A48" s="51">
        <f>Заполнить!$B$21</f>
        <v>0</v>
      </c>
      <c r="B48" s="158"/>
      <c r="C48" s="53"/>
      <c r="D48" s="53">
        <f>Заполнить!$H$21</f>
        <v>0</v>
      </c>
      <c r="E48" s="118"/>
    </row>
    <row r="49" spans="1:5" ht="12.75" hidden="1">
      <c r="A49" s="160" t="s">
        <v>525</v>
      </c>
      <c r="B49" s="171"/>
      <c r="C49" s="55" t="s">
        <v>223</v>
      </c>
      <c r="D49" s="160" t="s">
        <v>526</v>
      </c>
      <c r="E49" s="119"/>
    </row>
    <row r="50" spans="1:5" ht="15.75" hidden="1">
      <c r="A50" s="51">
        <f>Заполнить!$B$22</f>
        <v>0</v>
      </c>
      <c r="B50" s="158"/>
      <c r="C50" s="53"/>
      <c r="D50" s="53">
        <f>Заполнить!$H$22</f>
        <v>0</v>
      </c>
      <c r="E50" s="118"/>
    </row>
    <row r="51" spans="1:5" ht="12.75" hidden="1">
      <c r="A51" s="160" t="s">
        <v>525</v>
      </c>
      <c r="B51" s="171"/>
      <c r="C51" s="55" t="s">
        <v>223</v>
      </c>
      <c r="D51" s="160" t="s">
        <v>526</v>
      </c>
      <c r="E51" s="119"/>
    </row>
    <row r="52" spans="1:5" ht="15.75" hidden="1">
      <c r="A52" s="51">
        <f>Заполнить!$B$23</f>
        <v>0</v>
      </c>
      <c r="B52" s="158"/>
      <c r="C52" s="53"/>
      <c r="D52" s="53">
        <f>Заполнить!$H$23</f>
        <v>0</v>
      </c>
      <c r="E52" s="118"/>
    </row>
    <row r="53" spans="1:5" ht="12.75" hidden="1">
      <c r="A53" s="160" t="s">
        <v>525</v>
      </c>
      <c r="B53" s="171"/>
      <c r="C53" s="55" t="s">
        <v>223</v>
      </c>
      <c r="D53" s="160" t="s">
        <v>526</v>
      </c>
      <c r="E53" s="119"/>
    </row>
    <row r="54" spans="1:5" ht="15.75" hidden="1">
      <c r="A54" s="51">
        <f>Заполнить!$B$24</f>
        <v>0</v>
      </c>
      <c r="B54" s="158"/>
      <c r="C54" s="53"/>
      <c r="D54" s="53">
        <f>Заполнить!$H$24</f>
        <v>0</v>
      </c>
      <c r="E54" s="118"/>
    </row>
    <row r="55" spans="1:5" ht="12.75" hidden="1">
      <c r="A55" s="160" t="s">
        <v>525</v>
      </c>
      <c r="B55" s="171"/>
      <c r="C55" s="55" t="s">
        <v>223</v>
      </c>
      <c r="D55" s="160" t="s">
        <v>526</v>
      </c>
      <c r="E55" s="119"/>
    </row>
    <row r="56" spans="1:5" ht="15.75" hidden="1">
      <c r="A56" s="51">
        <f>Заполнить!$B$25</f>
        <v>0</v>
      </c>
      <c r="B56" s="158"/>
      <c r="C56" s="53"/>
      <c r="D56" s="53">
        <f>Заполнить!$H$25</f>
        <v>0</v>
      </c>
      <c r="E56" s="118"/>
    </row>
    <row r="57" spans="1:5" ht="12.75" hidden="1">
      <c r="A57" s="160" t="s">
        <v>525</v>
      </c>
      <c r="B57" s="171"/>
      <c r="C57" s="55" t="s">
        <v>223</v>
      </c>
      <c r="D57" s="160" t="s">
        <v>526</v>
      </c>
      <c r="E57" s="119"/>
    </row>
    <row r="58" spans="1:5" ht="15.75" hidden="1">
      <c r="A58" s="51">
        <f>Заполнить!$B$26</f>
        <v>0</v>
      </c>
      <c r="B58" s="158"/>
      <c r="C58" s="53"/>
      <c r="D58" s="53">
        <f>Заполнить!$H$26</f>
        <v>0</v>
      </c>
      <c r="E58" s="118"/>
    </row>
    <row r="59" spans="1:5" ht="12.75" hidden="1">
      <c r="A59" s="160" t="s">
        <v>525</v>
      </c>
      <c r="B59" s="171"/>
      <c r="C59" s="55" t="s">
        <v>223</v>
      </c>
      <c r="D59" s="160" t="s">
        <v>526</v>
      </c>
      <c r="E59" s="119"/>
    </row>
    <row r="79" ht="12.75">
      <c r="A79" s="58"/>
    </row>
    <row r="80" ht="12.75">
      <c r="A80" s="62" t="s">
        <v>717</v>
      </c>
    </row>
  </sheetData>
  <sheetProtection selectLockedCells="1" selectUnlockedCells="1"/>
  <mergeCells count="14">
    <mergeCell ref="A14:E14"/>
    <mergeCell ref="A15:E15"/>
    <mergeCell ref="A16:E16"/>
    <mergeCell ref="A19:B19"/>
    <mergeCell ref="C19:D19"/>
    <mergeCell ref="E19:E20"/>
    <mergeCell ref="D8:E8"/>
    <mergeCell ref="D9:E9"/>
    <mergeCell ref="A10:B10"/>
    <mergeCell ref="A11:B11"/>
    <mergeCell ref="E1:E3"/>
    <mergeCell ref="D5:E5"/>
    <mergeCell ref="D6:E6"/>
    <mergeCell ref="D7:E7"/>
  </mergeCells>
  <printOptions/>
  <pageMargins left="0.20972222222222223" right="0.1597222222222222" top="0.49027777777777776" bottom="0.32013888888888886" header="0.5118055555555555" footer="0.5118055555555555"/>
  <pageSetup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zoomScale="120" zoomScaleNormal="120" workbookViewId="0" topLeftCell="A1">
      <selection activeCell="E3" sqref="E3"/>
    </sheetView>
  </sheetViews>
  <sheetFormatPr defaultColWidth="9.00390625" defaultRowHeight="12.75"/>
  <cols>
    <col min="1" max="1" width="8.875" style="11" customWidth="1"/>
    <col min="2" max="2" width="34.375" style="11" customWidth="1"/>
    <col min="3" max="3" width="15.375" style="11" customWidth="1"/>
    <col min="4" max="4" width="13.75390625" style="11" customWidth="1"/>
    <col min="5" max="5" width="17.125" style="11" customWidth="1"/>
    <col min="6" max="6" width="13.125" style="11" customWidth="1"/>
    <col min="7" max="7" width="12.00390625" style="11" customWidth="1"/>
    <col min="8" max="8" width="16.75390625" style="11" customWidth="1"/>
    <col min="9" max="9" width="13.875" style="11" customWidth="1"/>
    <col min="10" max="16384" width="8.875" style="11" customWidth="1"/>
  </cols>
  <sheetData>
    <row r="1" spans="8:9" ht="53.25" customHeight="1">
      <c r="H1" s="288" t="s">
        <v>718</v>
      </c>
      <c r="I1" s="288"/>
    </row>
    <row r="2" spans="1:3" ht="12.75">
      <c r="A2" s="209" t="str">
        <f>Заполнить!$B$3</f>
        <v>Срібненський НВК</v>
      </c>
      <c r="B2" s="209"/>
      <c r="C2" s="209"/>
    </row>
    <row r="3" spans="1:3" ht="12.75">
      <c r="A3" s="217" t="s">
        <v>517</v>
      </c>
      <c r="B3" s="217"/>
      <c r="C3" s="217"/>
    </row>
    <row r="4" ht="12.75"/>
    <row r="5" ht="12.75"/>
    <row r="6" spans="1:9" ht="15.75">
      <c r="A6" s="200" t="s">
        <v>719</v>
      </c>
      <c r="B6" s="200"/>
      <c r="C6" s="200"/>
      <c r="D6" s="200"/>
      <c r="E6" s="200"/>
      <c r="F6" s="200"/>
      <c r="G6" s="200"/>
      <c r="H6" s="200"/>
      <c r="I6" s="200"/>
    </row>
    <row r="7" spans="1:9" ht="15.75">
      <c r="A7" s="200" t="s">
        <v>720</v>
      </c>
      <c r="B7" s="200"/>
      <c r="C7" s="200"/>
      <c r="D7" s="200"/>
      <c r="E7" s="200"/>
      <c r="F7" s="200"/>
      <c r="G7" s="200"/>
      <c r="H7" s="200"/>
      <c r="I7" s="200"/>
    </row>
    <row r="8" spans="1:9" ht="15.75">
      <c r="A8" s="200" t="s">
        <v>721</v>
      </c>
      <c r="B8" s="200"/>
      <c r="C8" s="200"/>
      <c r="D8" s="200"/>
      <c r="E8" s="200"/>
      <c r="F8" s="200"/>
      <c r="G8" s="200"/>
      <c r="H8" s="200"/>
      <c r="I8" s="200"/>
    </row>
    <row r="9" spans="1:9" ht="15.75">
      <c r="A9" s="200" t="s">
        <v>722</v>
      </c>
      <c r="B9" s="200"/>
      <c r="C9" s="200"/>
      <c r="D9" s="200"/>
      <c r="E9" s="200"/>
      <c r="F9" s="200"/>
      <c r="G9" s="200"/>
      <c r="H9" s="200"/>
      <c r="I9" s="200"/>
    </row>
    <row r="10" spans="1:11" ht="18.75">
      <c r="A10" s="226" t="str">
        <f>Заполнить!$B$6</f>
        <v>«___»__грудня___20_20_ р.</v>
      </c>
      <c r="B10" s="226"/>
      <c r="C10" s="226"/>
      <c r="D10" s="226"/>
      <c r="E10" s="226"/>
      <c r="F10" s="226"/>
      <c r="G10" s="226"/>
      <c r="H10" s="226"/>
      <c r="I10" s="226"/>
      <c r="J10" s="150"/>
      <c r="K10" s="150"/>
    </row>
    <row r="12" spans="1:9" ht="12.75" customHeight="1">
      <c r="A12" s="205" t="s">
        <v>626</v>
      </c>
      <c r="B12" s="205" t="s">
        <v>713</v>
      </c>
      <c r="C12" s="205"/>
      <c r="D12" s="205" t="s">
        <v>723</v>
      </c>
      <c r="E12" s="205" t="s">
        <v>724</v>
      </c>
      <c r="F12" s="205" t="s">
        <v>725</v>
      </c>
      <c r="G12" s="205"/>
      <c r="H12" s="205" t="s">
        <v>726</v>
      </c>
      <c r="I12" s="205" t="s">
        <v>727</v>
      </c>
    </row>
    <row r="13" spans="1:9" ht="71.25" customHeight="1">
      <c r="A13" s="205"/>
      <c r="B13" s="23" t="s">
        <v>728</v>
      </c>
      <c r="C13" s="23" t="s">
        <v>694</v>
      </c>
      <c r="D13" s="205"/>
      <c r="E13" s="205"/>
      <c r="F13" s="23" t="s">
        <v>729</v>
      </c>
      <c r="G13" s="23" t="s">
        <v>730</v>
      </c>
      <c r="H13" s="205"/>
      <c r="I13" s="205"/>
    </row>
    <row r="14" spans="1:9" ht="12.75">
      <c r="A14" s="76">
        <v>1</v>
      </c>
      <c r="B14" s="76">
        <v>2</v>
      </c>
      <c r="C14" s="76">
        <v>3</v>
      </c>
      <c r="D14" s="76">
        <v>4</v>
      </c>
      <c r="E14" s="76">
        <v>5</v>
      </c>
      <c r="F14" s="76">
        <v>6</v>
      </c>
      <c r="G14" s="76">
        <v>7</v>
      </c>
      <c r="H14" s="76">
        <v>8</v>
      </c>
      <c r="I14" s="76">
        <v>9</v>
      </c>
    </row>
    <row r="15" spans="1:9" ht="12.75">
      <c r="A15" s="117" t="s">
        <v>731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117" t="s">
        <v>731</v>
      </c>
      <c r="B16" s="115"/>
      <c r="C16" s="115"/>
      <c r="D16" s="115"/>
      <c r="E16" s="115"/>
      <c r="F16" s="115"/>
      <c r="G16" s="115"/>
      <c r="H16" s="115"/>
      <c r="I16" s="115"/>
    </row>
    <row r="17" spans="1:9" ht="12.75">
      <c r="A17" s="117" t="s">
        <v>731</v>
      </c>
      <c r="B17" s="115"/>
      <c r="C17" s="115"/>
      <c r="D17" s="115"/>
      <c r="E17" s="115"/>
      <c r="F17" s="115"/>
      <c r="G17" s="115"/>
      <c r="H17" s="115"/>
      <c r="I17" s="115"/>
    </row>
    <row r="18" spans="1:9" ht="12.75">
      <c r="A18" s="117" t="s">
        <v>731</v>
      </c>
      <c r="B18" s="115"/>
      <c r="C18" s="115"/>
      <c r="D18" s="115"/>
      <c r="E18" s="115"/>
      <c r="F18" s="115"/>
      <c r="G18" s="115"/>
      <c r="H18" s="115"/>
      <c r="I18" s="115"/>
    </row>
    <row r="19" spans="1:9" ht="12.75">
      <c r="A19" s="117" t="s">
        <v>731</v>
      </c>
      <c r="B19" s="115"/>
      <c r="C19" s="115"/>
      <c r="D19" s="115"/>
      <c r="E19" s="115"/>
      <c r="F19" s="115"/>
      <c r="G19" s="115"/>
      <c r="H19" s="115"/>
      <c r="I19" s="115"/>
    </row>
    <row r="20" spans="1:9" ht="12.75" customHeight="1">
      <c r="A20" s="272" t="s">
        <v>601</v>
      </c>
      <c r="B20" s="272"/>
      <c r="C20" s="272"/>
      <c r="D20" s="154" t="s">
        <v>587</v>
      </c>
      <c r="E20" s="154" t="s">
        <v>587</v>
      </c>
      <c r="F20" s="154"/>
      <c r="G20" s="154"/>
      <c r="H20" s="154" t="s">
        <v>587</v>
      </c>
      <c r="I20" s="154" t="s">
        <v>587</v>
      </c>
    </row>
    <row r="22" spans="2:6" ht="12.75">
      <c r="B22" s="172" t="s">
        <v>638</v>
      </c>
      <c r="C22" s="58"/>
      <c r="E22" s="224"/>
      <c r="F22" s="224"/>
    </row>
    <row r="23" spans="3:6" ht="12.75">
      <c r="C23" s="11" t="s">
        <v>732</v>
      </c>
      <c r="E23" s="289" t="s">
        <v>733</v>
      </c>
      <c r="F23" s="289"/>
    </row>
  </sheetData>
  <sheetProtection selectLockedCells="1" selectUnlockedCells="1"/>
  <mergeCells count="18">
    <mergeCell ref="E22:F22"/>
    <mergeCell ref="E23:F23"/>
    <mergeCell ref="F12:G12"/>
    <mergeCell ref="H12:H13"/>
    <mergeCell ref="I12:I13"/>
    <mergeCell ref="A20:C20"/>
    <mergeCell ref="A12:A13"/>
    <mergeCell ref="B12:C12"/>
    <mergeCell ref="D12:D13"/>
    <mergeCell ref="E12:E13"/>
    <mergeCell ref="A7:I7"/>
    <mergeCell ref="A8:I8"/>
    <mergeCell ref="A9:I9"/>
    <mergeCell ref="A10:I10"/>
    <mergeCell ref="H1:I1"/>
    <mergeCell ref="A2:C2"/>
    <mergeCell ref="A3:C3"/>
    <mergeCell ref="A6:I6"/>
  </mergeCells>
  <printOptions/>
  <pageMargins left="0.1597222222222222" right="0.1597222222222222" top="0.75" bottom="0.75" header="0.5118055555555555" footer="0.5118055555555555"/>
  <pageSetup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zoomScale="120" zoomScaleNormal="120" workbookViewId="0" topLeftCell="A1">
      <selection activeCell="A38" sqref="A38"/>
    </sheetView>
  </sheetViews>
  <sheetFormatPr defaultColWidth="9.00390625" defaultRowHeight="12.75"/>
  <cols>
    <col min="1" max="1" width="29.125" style="11" customWidth="1"/>
    <col min="2" max="2" width="20.125" style="11" customWidth="1"/>
    <col min="3" max="3" width="13.25390625" style="11" customWidth="1"/>
    <col min="4" max="4" width="19.25390625" style="11" customWidth="1"/>
    <col min="5" max="5" width="16.25390625" style="11" customWidth="1"/>
    <col min="6" max="16384" width="8.875" style="11" customWidth="1"/>
  </cols>
  <sheetData>
    <row r="1" ht="12.75">
      <c r="D1" s="71" t="s">
        <v>515</v>
      </c>
    </row>
    <row r="2" spans="1:4" ht="12.75">
      <c r="A2" s="209" t="str">
        <f>Заполнить!$B$3</f>
        <v>Срібненський НВК</v>
      </c>
      <c r="B2" s="209"/>
      <c r="D2" s="71" t="s">
        <v>516</v>
      </c>
    </row>
    <row r="3" spans="1:4" ht="12.75">
      <c r="A3" s="210" t="s">
        <v>517</v>
      </c>
      <c r="B3" s="210"/>
      <c r="D3" s="71" t="s">
        <v>518</v>
      </c>
    </row>
    <row r="4" ht="12.75"/>
    <row r="5" ht="12.75"/>
    <row r="6" spans="1:5" ht="15.75">
      <c r="A6" s="200" t="s">
        <v>711</v>
      </c>
      <c r="B6" s="200"/>
      <c r="C6" s="200"/>
      <c r="D6" s="200"/>
      <c r="E6" s="200"/>
    </row>
    <row r="7" spans="1:5" ht="15.75">
      <c r="A7" s="200" t="s">
        <v>734</v>
      </c>
      <c r="B7" s="200"/>
      <c r="C7" s="200"/>
      <c r="D7" s="200"/>
      <c r="E7" s="200"/>
    </row>
    <row r="8" spans="1:7" ht="15.75">
      <c r="A8" s="226" t="str">
        <f>Заполнить!$B$6</f>
        <v>«___»__грудня___20_20_ р.</v>
      </c>
      <c r="B8" s="226"/>
      <c r="C8" s="226"/>
      <c r="D8" s="226"/>
      <c r="E8" s="226"/>
      <c r="F8" s="43"/>
      <c r="G8" s="43"/>
    </row>
    <row r="9" spans="1:7" ht="12.75">
      <c r="A9" s="217" t="s">
        <v>568</v>
      </c>
      <c r="B9" s="217"/>
      <c r="C9" s="217"/>
      <c r="D9" s="217"/>
      <c r="E9" s="217"/>
      <c r="F9" s="21"/>
      <c r="G9" s="21"/>
    </row>
    <row r="11" spans="1:5" ht="12.75">
      <c r="A11" s="258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  » грудня 2020 р. № проведено інвентаризацію розрахунків щодо відшкодування матеріальних збитків станом на  «___»___грудня____20_20_ р.</v>
      </c>
      <c r="B11" s="258"/>
      <c r="C11" s="258"/>
      <c r="D11" s="258"/>
      <c r="E11" s="258"/>
    </row>
    <row r="12" spans="1:5" ht="12.75">
      <c r="A12" s="258"/>
      <c r="B12" s="258"/>
      <c r="C12" s="258"/>
      <c r="D12" s="258"/>
      <c r="E12" s="258"/>
    </row>
    <row r="13" spans="1:5" ht="15" customHeight="1">
      <c r="A13" s="258"/>
      <c r="B13" s="258"/>
      <c r="C13" s="258"/>
      <c r="D13" s="258"/>
      <c r="E13" s="258"/>
    </row>
    <row r="15" ht="15.75">
      <c r="A15" s="43" t="s">
        <v>228</v>
      </c>
    </row>
    <row r="16" spans="1:5" ht="105" customHeight="1">
      <c r="A16" s="205" t="s">
        <v>735</v>
      </c>
      <c r="B16" s="205" t="s">
        <v>736</v>
      </c>
      <c r="C16" s="205" t="s">
        <v>737</v>
      </c>
      <c r="D16" s="205" t="s">
        <v>738</v>
      </c>
      <c r="E16" s="205" t="s">
        <v>739</v>
      </c>
    </row>
    <row r="17" spans="1:5" ht="16.5" customHeight="1">
      <c r="A17" s="205"/>
      <c r="B17" s="205"/>
      <c r="C17" s="205"/>
      <c r="D17" s="205"/>
      <c r="E17" s="205"/>
    </row>
    <row r="18" spans="1:5" ht="12.75">
      <c r="A18" s="23">
        <v>1</v>
      </c>
      <c r="B18" s="23">
        <v>2</v>
      </c>
      <c r="C18" s="23">
        <v>3</v>
      </c>
      <c r="D18" s="23">
        <v>4</v>
      </c>
      <c r="E18" s="23">
        <v>5</v>
      </c>
    </row>
    <row r="19" spans="1:5" ht="15.75">
      <c r="A19" s="112" t="s">
        <v>637</v>
      </c>
      <c r="B19" s="125"/>
      <c r="C19" s="125"/>
      <c r="D19" s="115"/>
      <c r="E19" s="115"/>
    </row>
    <row r="20" spans="1:5" ht="12.75">
      <c r="A20" s="112" t="s">
        <v>637</v>
      </c>
      <c r="B20" s="115"/>
      <c r="C20" s="115"/>
      <c r="D20" s="115"/>
      <c r="E20" s="115"/>
    </row>
    <row r="21" spans="1:5" ht="12.75">
      <c r="A21" s="112" t="s">
        <v>637</v>
      </c>
      <c r="B21" s="115"/>
      <c r="C21" s="115"/>
      <c r="D21" s="115"/>
      <c r="E21" s="115"/>
    </row>
    <row r="22" spans="1:5" ht="12.75">
      <c r="A22" s="112" t="s">
        <v>637</v>
      </c>
      <c r="B22" s="115"/>
      <c r="C22" s="115"/>
      <c r="D22" s="115"/>
      <c r="E22" s="115"/>
    </row>
    <row r="23" spans="1:5" ht="12.75">
      <c r="A23" s="112" t="s">
        <v>637</v>
      </c>
      <c r="B23" s="115"/>
      <c r="C23" s="115"/>
      <c r="D23" s="115"/>
      <c r="E23" s="115"/>
    </row>
    <row r="24" spans="1:5" ht="12.75">
      <c r="A24" s="76" t="s">
        <v>601</v>
      </c>
      <c r="B24" s="168" t="s">
        <v>587</v>
      </c>
      <c r="C24" s="168" t="s">
        <v>587</v>
      </c>
      <c r="D24" s="169"/>
      <c r="E24" s="169"/>
    </row>
    <row r="26" ht="15.75">
      <c r="A26" s="49" t="s">
        <v>507</v>
      </c>
    </row>
    <row r="27" spans="1:4" ht="15.75">
      <c r="A27" s="158" t="str">
        <f>Заполнить!$B$12</f>
        <v>Директор НВК</v>
      </c>
      <c r="B27" s="158"/>
      <c r="C27" s="53"/>
      <c r="D27" s="159" t="str">
        <f>Заполнить!$H$12</f>
        <v>М.О.Дудка</v>
      </c>
    </row>
    <row r="28" spans="1:4" ht="12.75">
      <c r="A28" s="160" t="s">
        <v>525</v>
      </c>
      <c r="B28" s="171"/>
      <c r="C28" s="55" t="s">
        <v>223</v>
      </c>
      <c r="D28" s="160" t="s">
        <v>526</v>
      </c>
    </row>
    <row r="29" spans="1:4" ht="15.75">
      <c r="A29" s="49" t="s">
        <v>508</v>
      </c>
      <c r="B29" s="50"/>
      <c r="C29" s="55"/>
      <c r="D29" s="119"/>
    </row>
    <row r="30" spans="1:4" ht="15.75">
      <c r="A30" s="158" t="str">
        <f>Заполнить!$B$13</f>
        <v>Головний бухгалтер</v>
      </c>
      <c r="B30" s="158"/>
      <c r="C30" s="53"/>
      <c r="D30" s="159" t="str">
        <f>Заполнить!$H$13</f>
        <v>В.П.Славич</v>
      </c>
    </row>
    <row r="31" spans="1:4" ht="12.75">
      <c r="A31" s="160" t="s">
        <v>525</v>
      </c>
      <c r="B31" s="171"/>
      <c r="C31" s="55" t="s">
        <v>223</v>
      </c>
      <c r="D31" s="160" t="s">
        <v>526</v>
      </c>
    </row>
    <row r="32" spans="1:4" ht="15.75">
      <c r="A32" s="158" t="str">
        <f>Заполнить!$B$14</f>
        <v>ЗДНВР</v>
      </c>
      <c r="B32" s="158"/>
      <c r="C32" s="53"/>
      <c r="D32" s="159" t="str">
        <f>Заполнить!$H$14</f>
        <v>Т.С.Солдатенко</v>
      </c>
    </row>
    <row r="33" spans="1:4" ht="12.75">
      <c r="A33" s="160" t="s">
        <v>525</v>
      </c>
      <c r="B33" s="171"/>
      <c r="C33" s="55" t="s">
        <v>223</v>
      </c>
      <c r="D33" s="160" t="s">
        <v>526</v>
      </c>
    </row>
    <row r="34" spans="1:4" ht="15.75">
      <c r="A34" s="158" t="str">
        <f>Заполнить!$B$15</f>
        <v>Профсоюз</v>
      </c>
      <c r="B34" s="158"/>
      <c r="C34" s="53"/>
      <c r="D34" s="159" t="str">
        <f>Заполнить!$H$15</f>
        <v>М.А.Колесник</v>
      </c>
    </row>
    <row r="35" spans="1:4" ht="12.75">
      <c r="A35" s="160" t="s">
        <v>525</v>
      </c>
      <c r="B35" s="171"/>
      <c r="C35" s="55" t="s">
        <v>223</v>
      </c>
      <c r="D35" s="160" t="s">
        <v>526</v>
      </c>
    </row>
    <row r="36" spans="1:4" ht="15.75">
      <c r="A36" s="158" t="str">
        <f>Заполнить!$B$16</f>
        <v>Завгосп</v>
      </c>
      <c r="B36" s="158"/>
      <c r="C36" s="53"/>
      <c r="D36" s="159" t="str">
        <f>Заполнить!$H$16</f>
        <v>О.О.Солдатенко</v>
      </c>
    </row>
    <row r="37" spans="1:4" ht="12.75">
      <c r="A37" s="160" t="s">
        <v>525</v>
      </c>
      <c r="B37" s="171"/>
      <c r="C37" s="55" t="s">
        <v>223</v>
      </c>
      <c r="D37" s="160" t="s">
        <v>526</v>
      </c>
    </row>
    <row r="38" spans="1:4" ht="15.75" hidden="1">
      <c r="A38" s="51">
        <f>Заполнить!$B$17</f>
        <v>0</v>
      </c>
      <c r="B38" s="158"/>
      <c r="C38" s="53"/>
      <c r="D38" s="53">
        <f>Заполнить!$H$17</f>
        <v>0</v>
      </c>
    </row>
    <row r="39" spans="1:4" ht="12.75" hidden="1">
      <c r="A39" s="160" t="s">
        <v>525</v>
      </c>
      <c r="B39" s="171"/>
      <c r="C39" s="55" t="s">
        <v>223</v>
      </c>
      <c r="D39" s="160" t="s">
        <v>526</v>
      </c>
    </row>
    <row r="40" spans="1:4" ht="15.75" hidden="1">
      <c r="A40" s="51">
        <f>Заполнить!$B$18</f>
        <v>0</v>
      </c>
      <c r="B40" s="158"/>
      <c r="C40" s="53"/>
      <c r="D40" s="53">
        <f>Заполнить!$H$18</f>
        <v>0</v>
      </c>
    </row>
    <row r="41" spans="1:4" ht="12.75" hidden="1">
      <c r="A41" s="160" t="s">
        <v>525</v>
      </c>
      <c r="B41" s="171"/>
      <c r="C41" s="55" t="s">
        <v>223</v>
      </c>
      <c r="D41" s="160" t="s">
        <v>526</v>
      </c>
    </row>
    <row r="42" spans="1:4" ht="15.75" hidden="1">
      <c r="A42" s="51">
        <f>Заполнить!$B$19</f>
        <v>0</v>
      </c>
      <c r="B42" s="158"/>
      <c r="C42" s="53"/>
      <c r="D42" s="53">
        <f>Заполнить!$H$19</f>
        <v>0</v>
      </c>
    </row>
    <row r="43" spans="1:4" ht="12.75" hidden="1">
      <c r="A43" s="160" t="s">
        <v>525</v>
      </c>
      <c r="B43" s="171"/>
      <c r="C43" s="55" t="s">
        <v>223</v>
      </c>
      <c r="D43" s="160" t="s">
        <v>526</v>
      </c>
    </row>
    <row r="44" spans="1:4" ht="15.75" hidden="1">
      <c r="A44" s="51">
        <f>Заполнить!$B$20</f>
        <v>0</v>
      </c>
      <c r="B44" s="158"/>
      <c r="C44" s="53"/>
      <c r="D44" s="53">
        <f>Заполнить!$H$20</f>
        <v>0</v>
      </c>
    </row>
    <row r="45" spans="1:4" ht="12.75" hidden="1">
      <c r="A45" s="160" t="s">
        <v>525</v>
      </c>
      <c r="B45" s="171"/>
      <c r="C45" s="55" t="s">
        <v>223</v>
      </c>
      <c r="D45" s="160" t="s">
        <v>526</v>
      </c>
    </row>
    <row r="46" spans="1:4" ht="15.75" hidden="1">
      <c r="A46" s="51">
        <f>Заполнить!$B$21</f>
        <v>0</v>
      </c>
      <c r="B46" s="158"/>
      <c r="C46" s="53"/>
      <c r="D46" s="53">
        <f>Заполнить!$H$21</f>
        <v>0</v>
      </c>
    </row>
    <row r="47" spans="1:4" ht="12.75" hidden="1">
      <c r="A47" s="160" t="s">
        <v>525</v>
      </c>
      <c r="B47" s="171"/>
      <c r="C47" s="55" t="s">
        <v>223</v>
      </c>
      <c r="D47" s="160" t="s">
        <v>526</v>
      </c>
    </row>
    <row r="48" spans="1:4" ht="15.75" hidden="1">
      <c r="A48" s="51">
        <f>Заполнить!$B$22</f>
        <v>0</v>
      </c>
      <c r="B48" s="158"/>
      <c r="C48" s="53"/>
      <c r="D48" s="53">
        <f>Заполнить!$H$22</f>
        <v>0</v>
      </c>
    </row>
    <row r="49" spans="1:4" ht="12.75" hidden="1">
      <c r="A49" s="160" t="s">
        <v>525</v>
      </c>
      <c r="B49" s="171"/>
      <c r="C49" s="55" t="s">
        <v>223</v>
      </c>
      <c r="D49" s="160" t="s">
        <v>526</v>
      </c>
    </row>
    <row r="50" spans="1:4" ht="15.75" hidden="1">
      <c r="A50" s="51">
        <f>Заполнить!$B$23</f>
        <v>0</v>
      </c>
      <c r="B50" s="158"/>
      <c r="C50" s="53"/>
      <c r="D50" s="53">
        <f>Заполнить!$H$23</f>
        <v>0</v>
      </c>
    </row>
    <row r="51" spans="1:4" ht="12.75" hidden="1">
      <c r="A51" s="160" t="s">
        <v>525</v>
      </c>
      <c r="B51" s="171"/>
      <c r="C51" s="55" t="s">
        <v>223</v>
      </c>
      <c r="D51" s="160" t="s">
        <v>526</v>
      </c>
    </row>
    <row r="52" spans="1:4" ht="15.75" hidden="1">
      <c r="A52" s="51">
        <f>Заполнить!$B$24</f>
        <v>0</v>
      </c>
      <c r="B52" s="158"/>
      <c r="C52" s="53"/>
      <c r="D52" s="53">
        <f>Заполнить!$H$24</f>
        <v>0</v>
      </c>
    </row>
    <row r="53" spans="1:4" ht="12.75" hidden="1">
      <c r="A53" s="160" t="s">
        <v>525</v>
      </c>
      <c r="B53" s="171"/>
      <c r="C53" s="55" t="s">
        <v>223</v>
      </c>
      <c r="D53" s="160" t="s">
        <v>526</v>
      </c>
    </row>
    <row r="54" spans="1:4" ht="15.75" hidden="1">
      <c r="A54" s="51">
        <f>Заполнить!$B$25</f>
        <v>0</v>
      </c>
      <c r="B54" s="158"/>
      <c r="C54" s="53"/>
      <c r="D54" s="53">
        <f>Заполнить!$H$25</f>
        <v>0</v>
      </c>
    </row>
    <row r="55" spans="1:4" ht="12.75" hidden="1">
      <c r="A55" s="160" t="s">
        <v>525</v>
      </c>
      <c r="B55" s="171"/>
      <c r="C55" s="55" t="s">
        <v>223</v>
      </c>
      <c r="D55" s="160" t="s">
        <v>526</v>
      </c>
    </row>
    <row r="56" spans="1:4" ht="15.75" hidden="1">
      <c r="A56" s="51">
        <f>Заполнить!$B$26</f>
        <v>0</v>
      </c>
      <c r="B56" s="158"/>
      <c r="C56" s="53"/>
      <c r="D56" s="53">
        <f>Заполнить!$H$26</f>
        <v>0</v>
      </c>
    </row>
    <row r="57" spans="1:4" ht="12.75" hidden="1">
      <c r="A57" s="160" t="s">
        <v>525</v>
      </c>
      <c r="B57" s="171"/>
      <c r="C57" s="55" t="s">
        <v>223</v>
      </c>
      <c r="D57" s="160" t="s">
        <v>526</v>
      </c>
    </row>
  </sheetData>
  <sheetProtection selectLockedCells="1" selectUnlockedCells="1"/>
  <mergeCells count="12">
    <mergeCell ref="A8:E8"/>
    <mergeCell ref="A9:E9"/>
    <mergeCell ref="A11:E13"/>
    <mergeCell ref="A16:A17"/>
    <mergeCell ref="B16:B17"/>
    <mergeCell ref="C16:C17"/>
    <mergeCell ref="D16:D17"/>
    <mergeCell ref="E16:E17"/>
    <mergeCell ref="A2:B2"/>
    <mergeCell ref="A3:B3"/>
    <mergeCell ref="A6:E6"/>
    <mergeCell ref="A7:E7"/>
  </mergeCells>
  <printOptions/>
  <pageMargins left="0.2" right="0.12013888888888889" top="0.75" bottom="0.75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88"/>
  <sheetViews>
    <sheetView zoomScale="120" zoomScaleNormal="120" workbookViewId="0" topLeftCell="A1">
      <selection activeCell="D95" sqref="D95"/>
    </sheetView>
  </sheetViews>
  <sheetFormatPr defaultColWidth="9.00390625" defaultRowHeight="12.75"/>
  <cols>
    <col min="1" max="1" width="7.375" style="11" customWidth="1"/>
    <col min="2" max="2" width="27.625" style="11" customWidth="1"/>
    <col min="3" max="3" width="22.00390625" style="11" customWidth="1"/>
    <col min="4" max="4" width="5.25390625" style="11" customWidth="1"/>
    <col min="5" max="5" width="11.75390625" style="11" customWidth="1"/>
    <col min="6" max="6" width="5.25390625" style="11" customWidth="1"/>
    <col min="7" max="7" width="11.75390625" style="11" customWidth="1"/>
    <col min="8" max="8" width="5.25390625" style="11" customWidth="1"/>
    <col min="9" max="9" width="11.75390625" style="11" customWidth="1"/>
    <col min="10" max="10" width="5.25390625" style="11" customWidth="1"/>
    <col min="11" max="11" width="11.75390625" style="11" customWidth="1"/>
    <col min="12" max="12" width="5.25390625" style="11" customWidth="1"/>
    <col min="13" max="13" width="11.75390625" style="11" customWidth="1"/>
    <col min="14" max="14" width="5.25390625" style="11" customWidth="1"/>
    <col min="15" max="15" width="11.75390625" style="11" customWidth="1"/>
    <col min="16" max="16" width="5.25390625" style="11" customWidth="1"/>
    <col min="17" max="17" width="11.75390625" style="11" customWidth="1"/>
    <col min="18" max="18" width="16.25390625" style="11" customWidth="1"/>
    <col min="19" max="16384" width="8.875" style="11" customWidth="1"/>
  </cols>
  <sheetData>
    <row r="1" ht="12.75">
      <c r="Q1" s="71" t="s">
        <v>515</v>
      </c>
    </row>
    <row r="2" spans="1:17" ht="12.75">
      <c r="A2" s="209" t="str">
        <f>Заполнить!$B$3</f>
        <v>Срібненський НВК</v>
      </c>
      <c r="B2" s="209"/>
      <c r="C2" s="209"/>
      <c r="Q2" s="71" t="s">
        <v>516</v>
      </c>
    </row>
    <row r="3" spans="1:17" ht="12.75">
      <c r="A3" s="217" t="s">
        <v>517</v>
      </c>
      <c r="B3" s="217"/>
      <c r="C3" s="217"/>
      <c r="Q3" s="71" t="s">
        <v>518</v>
      </c>
    </row>
    <row r="4" ht="12.75"/>
    <row r="5" spans="15:18" ht="18.75">
      <c r="O5" s="290" t="s">
        <v>740</v>
      </c>
      <c r="P5" s="290"/>
      <c r="Q5" s="290"/>
      <c r="R5" s="290"/>
    </row>
    <row r="6" spans="15:18" ht="12.75">
      <c r="O6" s="224"/>
      <c r="P6" s="224"/>
      <c r="Q6" s="224"/>
      <c r="R6" s="224"/>
    </row>
    <row r="7" spans="15:18" ht="12.75">
      <c r="O7" s="217" t="s">
        <v>741</v>
      </c>
      <c r="P7" s="217"/>
      <c r="Q7" s="217"/>
      <c r="R7" s="217"/>
    </row>
    <row r="8" spans="15:18" ht="12.75">
      <c r="O8" s="224"/>
      <c r="P8" s="224"/>
      <c r="Q8" s="224"/>
      <c r="R8" s="224"/>
    </row>
    <row r="9" spans="15:18" ht="12.75">
      <c r="O9" s="217" t="s">
        <v>709</v>
      </c>
      <c r="P9" s="217"/>
      <c r="Q9" s="217"/>
      <c r="R9" s="217"/>
    </row>
    <row r="10" spans="15:18" ht="12.75">
      <c r="O10" s="286" t="s">
        <v>710</v>
      </c>
      <c r="P10" s="286"/>
      <c r="Q10" s="286"/>
      <c r="R10" s="286"/>
    </row>
    <row r="11" spans="1:18" ht="15.75">
      <c r="A11" s="230" t="s">
        <v>742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8" ht="15.75">
      <c r="A12" s="230" t="s">
        <v>743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</row>
    <row r="13" spans="1:18" ht="15.75">
      <c r="A13" s="291" t="s">
        <v>744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18" ht="12.75">
      <c r="A14" s="217" t="s">
        <v>745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</row>
    <row r="15" spans="1:18" ht="12.75">
      <c r="A15" s="258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  » грудня 2020 р. № інвентаризація  проводилася   станом на  «___»___грудня____20_20_ р. комісією у складі: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</row>
    <row r="16" spans="1:18" ht="12.7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</row>
    <row r="18" spans="1:3" ht="15.75">
      <c r="A18" s="67" t="s">
        <v>746</v>
      </c>
      <c r="C18" s="173" t="str">
        <f>CONCATENATE(MID(Заполнить!H12,5,25)," ",LEFT(Заполнить!H12,4))</f>
        <v>Дудка М.О.</v>
      </c>
    </row>
    <row r="19" ht="12.75">
      <c r="C19" s="21" t="s">
        <v>747</v>
      </c>
    </row>
    <row r="20" spans="1:15" ht="15.75">
      <c r="A20" s="67" t="s">
        <v>508</v>
      </c>
      <c r="C20" s="173" t="str">
        <f>CONCATENATE(MID(Заполнить!H13,5,25)," ",LEFT(Заполнить!H13,4),", ",MID(Заполнить!H14,5,25)," ",LEFT(Заполнить!H14,4),", ",MID(Заполнить!H15,5,25)," ",LEFT(Заполнить!H15,4),", ",MID(Заполнить!H16,5,25)," ",LEFT(Заполнить!H16,4))</f>
        <v>Славич В.П., Солдатенко Т.С., Колесник М.А., Солдатенко О.О.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ht="12.75">
      <c r="C21" s="21" t="s">
        <v>747</v>
      </c>
    </row>
    <row r="22" ht="15.75">
      <c r="A22" s="67" t="s">
        <v>748</v>
      </c>
    </row>
    <row r="23" spans="1:5" ht="15.75">
      <c r="A23" s="43" t="s">
        <v>749</v>
      </c>
      <c r="E23" s="43" t="str">
        <f>CONCATENATE("загальною кількістю одиниць ",'д1_оз1013-1113,1511,1515,1812'!D566+'д1_инма'!H578+'д1_нма'!H578+'д1_ки'!H578,", на суму (грн)  ",'д1_оз1013-1113,1511,1515,1812'!E566+'д1_инма'!I578+'д1_нма'!I578+'д1_ки'!I578)</f>
        <v>загальною кількістю одиниць 0, на суму (грн)  3933760,12</v>
      </c>
    </row>
    <row r="24" spans="1:5" ht="15.75">
      <c r="A24" s="67" t="s">
        <v>750</v>
      </c>
      <c r="E24" s="57" t="str">
        <f>CONCATENATE("загальною кількістю одиниць ",'д2'!I411,", на суму (грн) ",'д2'!K411)</f>
        <v>загальною кількістю одиниць 0, на суму (грн) 0</v>
      </c>
    </row>
    <row r="25" spans="1:5" ht="15.75">
      <c r="A25" s="67" t="s">
        <v>751</v>
      </c>
      <c r="C25" s="67" t="s">
        <v>752</v>
      </c>
      <c r="E25" s="43" t="s">
        <v>753</v>
      </c>
    </row>
    <row r="26" spans="3:5" ht="15.75">
      <c r="C26" s="67" t="s">
        <v>754</v>
      </c>
      <c r="E26" s="43" t="s">
        <v>753</v>
      </c>
    </row>
    <row r="27" ht="15.75">
      <c r="A27" s="67" t="s">
        <v>755</v>
      </c>
    </row>
    <row r="28" spans="2:5" ht="15.75">
      <c r="B28" s="67" t="s">
        <v>756</v>
      </c>
      <c r="C28" s="67" t="s">
        <v>752</v>
      </c>
      <c r="E28" s="43" t="s">
        <v>753</v>
      </c>
    </row>
    <row r="29" spans="3:5" ht="15.75">
      <c r="C29" s="67" t="s">
        <v>754</v>
      </c>
      <c r="E29" s="43" t="s">
        <v>753</v>
      </c>
    </row>
    <row r="31" spans="1:5" ht="15.75">
      <c r="A31" s="43" t="s">
        <v>757</v>
      </c>
      <c r="E31" s="43" t="s">
        <v>758</v>
      </c>
    </row>
    <row r="32" spans="1:5" ht="15.75">
      <c r="A32" s="43" t="s">
        <v>759</v>
      </c>
      <c r="E32" s="43" t="s">
        <v>753</v>
      </c>
    </row>
    <row r="33" spans="1:5" ht="15.75">
      <c r="A33" s="67" t="s">
        <v>760</v>
      </c>
      <c r="E33" s="43" t="str">
        <f>CONCATENATE("на суму (грн) ",'д8'!J25,",")</f>
        <v>на суму (грн) ,</v>
      </c>
    </row>
    <row r="34" spans="1:6" ht="15.75">
      <c r="A34" s="43" t="s">
        <v>761</v>
      </c>
      <c r="E34" s="43" t="str">
        <f>CONCATENATE("на загальну суму (грн) ",'д9'!D24,",  у тому числі, за якою минув строк позовної давності ",'д10.2'!F20," ,")</f>
        <v>на загальну суму (грн) ,  у тому числі, за якою минув строк позовної давності  ,</v>
      </c>
      <c r="F34" s="43"/>
    </row>
    <row r="35" spans="1:5" ht="15.75">
      <c r="A35" s="43" t="s">
        <v>762</v>
      </c>
      <c r="E35" s="43" t="str">
        <f>CONCATENATE("на загальну суму (грн) ",'д9'!D34,",  ","у тому числі, за якою минув строк позовної давності ",'д10.2'!G20,",")</f>
        <v>на загальну суму (грн) ,  у тому числі, за якою минув строк позовної давності ,</v>
      </c>
    </row>
    <row r="36" spans="1:5" ht="15.75">
      <c r="A36" s="67" t="s">
        <v>763</v>
      </c>
      <c r="E36" s="67" t="s">
        <v>764</v>
      </c>
    </row>
    <row r="38" spans="1:18" ht="15.75" customHeight="1">
      <c r="A38" s="258" t="s">
        <v>765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</row>
    <row r="39" spans="1:18" ht="14.2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</row>
    <row r="41" spans="1:18" ht="21.75" customHeight="1">
      <c r="A41" s="205" t="s">
        <v>766</v>
      </c>
      <c r="B41" s="205" t="s">
        <v>767</v>
      </c>
      <c r="C41" s="205" t="s">
        <v>628</v>
      </c>
      <c r="D41" s="205" t="s">
        <v>768</v>
      </c>
      <c r="E41" s="205"/>
      <c r="F41" s="234" t="s">
        <v>769</v>
      </c>
      <c r="G41" s="234"/>
      <c r="H41" s="234"/>
      <c r="I41" s="234"/>
      <c r="J41" s="205" t="s">
        <v>770</v>
      </c>
      <c r="K41" s="205"/>
      <c r="L41" s="205" t="s">
        <v>771</v>
      </c>
      <c r="M41" s="205"/>
      <c r="N41" s="205" t="s">
        <v>772</v>
      </c>
      <c r="O41" s="205"/>
      <c r="P41" s="205" t="s">
        <v>773</v>
      </c>
      <c r="Q41" s="205"/>
      <c r="R41" s="205" t="s">
        <v>774</v>
      </c>
    </row>
    <row r="42" spans="1:18" ht="30" customHeight="1">
      <c r="A42" s="205"/>
      <c r="B42" s="205"/>
      <c r="C42" s="205"/>
      <c r="D42" s="205"/>
      <c r="E42" s="205"/>
      <c r="F42" s="205" t="s">
        <v>775</v>
      </c>
      <c r="G42" s="205"/>
      <c r="H42" s="205" t="s">
        <v>776</v>
      </c>
      <c r="I42" s="205"/>
      <c r="J42" s="205"/>
      <c r="K42" s="205"/>
      <c r="L42" s="205"/>
      <c r="M42" s="205"/>
      <c r="N42" s="205"/>
      <c r="O42" s="205"/>
      <c r="P42" s="205"/>
      <c r="Q42" s="205"/>
      <c r="R42" s="205"/>
    </row>
    <row r="43" spans="1:18" ht="43.5" customHeight="1">
      <c r="A43" s="205"/>
      <c r="B43" s="205"/>
      <c r="C43" s="205"/>
      <c r="D43" s="25" t="s">
        <v>233</v>
      </c>
      <c r="E43" s="25" t="s">
        <v>583</v>
      </c>
      <c r="F43" s="25" t="s">
        <v>233</v>
      </c>
      <c r="G43" s="25" t="s">
        <v>583</v>
      </c>
      <c r="H43" s="25" t="s">
        <v>233</v>
      </c>
      <c r="I43" s="25" t="s">
        <v>583</v>
      </c>
      <c r="J43" s="25" t="s">
        <v>233</v>
      </c>
      <c r="K43" s="25" t="s">
        <v>583</v>
      </c>
      <c r="L43" s="25" t="s">
        <v>233</v>
      </c>
      <c r="M43" s="25" t="s">
        <v>583</v>
      </c>
      <c r="N43" s="25" t="s">
        <v>233</v>
      </c>
      <c r="O43" s="25" t="s">
        <v>583</v>
      </c>
      <c r="P43" s="25" t="s">
        <v>233</v>
      </c>
      <c r="Q43" s="25" t="s">
        <v>583</v>
      </c>
      <c r="R43" s="205"/>
    </row>
    <row r="44" spans="1:18" ht="12.75">
      <c r="A44" s="26">
        <v>1</v>
      </c>
      <c r="B44" s="26">
        <v>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6">
        <v>10</v>
      </c>
      <c r="K44" s="26">
        <v>11</v>
      </c>
      <c r="L44" s="26">
        <v>12</v>
      </c>
      <c r="M44" s="26">
        <v>13</v>
      </c>
      <c r="N44" s="26">
        <v>14</v>
      </c>
      <c r="O44" s="26">
        <v>15</v>
      </c>
      <c r="P44" s="26">
        <v>16</v>
      </c>
      <c r="Q44" s="26">
        <v>17</v>
      </c>
      <c r="R44" s="26">
        <v>18</v>
      </c>
    </row>
    <row r="45" spans="1:18" ht="15.75">
      <c r="A45" s="154" t="s">
        <v>637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1:18" ht="15.75">
      <c r="A46" s="154" t="s">
        <v>637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1:18" ht="15.75">
      <c r="A47" s="154" t="s">
        <v>637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</row>
    <row r="48" spans="1:18" ht="15.75">
      <c r="A48" s="76" t="s">
        <v>601</v>
      </c>
      <c r="B48" s="76" t="s">
        <v>587</v>
      </c>
      <c r="C48" s="75"/>
      <c r="D48" s="75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 t="s">
        <v>587</v>
      </c>
    </row>
    <row r="50" ht="15.75">
      <c r="A50" s="67" t="s">
        <v>777</v>
      </c>
    </row>
    <row r="51" spans="1:18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</row>
    <row r="52" spans="1:18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</row>
    <row r="53" ht="12.75">
      <c r="A53" s="11" t="s">
        <v>778</v>
      </c>
    </row>
    <row r="54" spans="1:18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</row>
    <row r="55" spans="1:18" ht="12.7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</row>
    <row r="56" spans="1:18" ht="12.7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</row>
    <row r="57" spans="1:18" ht="12.7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</row>
    <row r="59" spans="1:13" ht="15.75">
      <c r="A59" s="49" t="s">
        <v>507</v>
      </c>
      <c r="B59" s="50"/>
      <c r="C59" s="219" t="str">
        <f>Заполнить!$B$12</f>
        <v>Директор НВК</v>
      </c>
      <c r="D59" s="219"/>
      <c r="E59" s="219"/>
      <c r="F59" s="219"/>
      <c r="G59" s="219"/>
      <c r="H59" s="52"/>
      <c r="I59" s="53"/>
      <c r="J59" s="52"/>
      <c r="K59" s="220" t="str">
        <f>Заполнить!$H$12</f>
        <v>М.О.Дудка</v>
      </c>
      <c r="L59" s="220"/>
      <c r="M59" s="220"/>
    </row>
    <row r="60" spans="1:13" ht="12.75">
      <c r="A60" s="50"/>
      <c r="B60" s="50"/>
      <c r="C60" s="221" t="s">
        <v>525</v>
      </c>
      <c r="D60" s="221"/>
      <c r="E60" s="221"/>
      <c r="F60" s="221"/>
      <c r="G60" s="221"/>
      <c r="H60" s="56"/>
      <c r="I60" s="55" t="s">
        <v>223</v>
      </c>
      <c r="J60" s="56"/>
      <c r="K60" s="221" t="s">
        <v>526</v>
      </c>
      <c r="L60" s="221"/>
      <c r="M60" s="221"/>
    </row>
    <row r="61" spans="1:13" ht="15.75">
      <c r="A61" s="49" t="s">
        <v>508</v>
      </c>
      <c r="B61" s="50"/>
      <c r="C61" s="219" t="str">
        <f>Заполнить!$B$13</f>
        <v>Головний бухгалтер</v>
      </c>
      <c r="D61" s="219"/>
      <c r="E61" s="219"/>
      <c r="F61" s="219"/>
      <c r="G61" s="219"/>
      <c r="H61" s="52"/>
      <c r="I61" s="53"/>
      <c r="J61" s="52"/>
      <c r="K61" s="220" t="str">
        <f>Заполнить!$H$13</f>
        <v>В.П.Славич</v>
      </c>
      <c r="L61" s="220"/>
      <c r="M61" s="220"/>
    </row>
    <row r="62" spans="1:13" ht="12.75">
      <c r="A62" s="50"/>
      <c r="B62" s="50"/>
      <c r="C62" s="221" t="s">
        <v>525</v>
      </c>
      <c r="D62" s="221"/>
      <c r="E62" s="221"/>
      <c r="F62" s="221"/>
      <c r="G62" s="221"/>
      <c r="H62" s="56"/>
      <c r="I62" s="55" t="s">
        <v>223</v>
      </c>
      <c r="J62" s="56"/>
      <c r="K62" s="221" t="s">
        <v>526</v>
      </c>
      <c r="L62" s="221"/>
      <c r="M62" s="221"/>
    </row>
    <row r="63" spans="1:13" ht="15.75">
      <c r="A63" s="50"/>
      <c r="B63" s="50"/>
      <c r="C63" s="219" t="str">
        <f>Заполнить!$B$14</f>
        <v>ЗДНВР</v>
      </c>
      <c r="D63" s="219"/>
      <c r="E63" s="219"/>
      <c r="F63" s="219"/>
      <c r="G63" s="219"/>
      <c r="H63" s="52"/>
      <c r="I63" s="53"/>
      <c r="J63" s="52"/>
      <c r="K63" s="220" t="str">
        <f>Заполнить!$H$14</f>
        <v>Т.С.Солдатенко</v>
      </c>
      <c r="L63" s="220"/>
      <c r="M63" s="220"/>
    </row>
    <row r="64" spans="1:13" ht="12.75">
      <c r="A64" s="50"/>
      <c r="B64" s="50"/>
      <c r="C64" s="221" t="s">
        <v>525</v>
      </c>
      <c r="D64" s="221"/>
      <c r="E64" s="221"/>
      <c r="F64" s="221"/>
      <c r="G64" s="221"/>
      <c r="H64" s="56"/>
      <c r="I64" s="55" t="s">
        <v>223</v>
      </c>
      <c r="J64" s="56"/>
      <c r="K64" s="221" t="s">
        <v>526</v>
      </c>
      <c r="L64" s="221"/>
      <c r="M64" s="221"/>
    </row>
    <row r="65" spans="1:13" ht="15.75">
      <c r="A65" s="50"/>
      <c r="B65" s="50"/>
      <c r="C65" s="219" t="str">
        <f>Заполнить!$B$15</f>
        <v>Профсоюз</v>
      </c>
      <c r="D65" s="219"/>
      <c r="E65" s="219"/>
      <c r="F65" s="219"/>
      <c r="G65" s="219"/>
      <c r="H65" s="52"/>
      <c r="I65" s="53"/>
      <c r="J65" s="52"/>
      <c r="K65" s="220" t="str">
        <f>Заполнить!$H$15</f>
        <v>М.А.Колесник</v>
      </c>
      <c r="L65" s="220"/>
      <c r="M65" s="220"/>
    </row>
    <row r="66" spans="1:13" ht="12.75">
      <c r="A66" s="50"/>
      <c r="B66" s="50"/>
      <c r="C66" s="221" t="s">
        <v>525</v>
      </c>
      <c r="D66" s="221"/>
      <c r="E66" s="221"/>
      <c r="F66" s="221"/>
      <c r="G66" s="221"/>
      <c r="H66" s="56"/>
      <c r="I66" s="55" t="s">
        <v>223</v>
      </c>
      <c r="J66" s="56"/>
      <c r="K66" s="221" t="s">
        <v>526</v>
      </c>
      <c r="L66" s="221"/>
      <c r="M66" s="221"/>
    </row>
    <row r="67" spans="1:13" ht="15.75">
      <c r="A67" s="50"/>
      <c r="B67" s="50"/>
      <c r="C67" s="219" t="str">
        <f>Заполнить!$B$16</f>
        <v>Завгосп</v>
      </c>
      <c r="D67" s="219"/>
      <c r="E67" s="219"/>
      <c r="F67" s="219"/>
      <c r="G67" s="219"/>
      <c r="H67" s="52"/>
      <c r="I67" s="53"/>
      <c r="J67" s="52"/>
      <c r="K67" s="220" t="str">
        <f>Заполнить!$H$16</f>
        <v>О.О.Солдатенко</v>
      </c>
      <c r="L67" s="220"/>
      <c r="M67" s="220"/>
    </row>
    <row r="68" spans="1:13" ht="12.75">
      <c r="A68" s="50"/>
      <c r="B68" s="50"/>
      <c r="C68" s="221" t="s">
        <v>525</v>
      </c>
      <c r="D68" s="221"/>
      <c r="E68" s="221"/>
      <c r="F68" s="221"/>
      <c r="G68" s="221"/>
      <c r="H68" s="56"/>
      <c r="I68" s="55" t="s">
        <v>223</v>
      </c>
      <c r="J68" s="56"/>
      <c r="K68" s="221" t="s">
        <v>526</v>
      </c>
      <c r="L68" s="221"/>
      <c r="M68" s="221"/>
    </row>
    <row r="69" spans="1:13" ht="15.75">
      <c r="A69" s="50"/>
      <c r="B69" s="50"/>
      <c r="C69" s="219">
        <f>Заполнить!$B$17</f>
        <v>0</v>
      </c>
      <c r="D69" s="219"/>
      <c r="E69" s="219"/>
      <c r="F69" s="219"/>
      <c r="G69" s="219"/>
      <c r="H69" s="52"/>
      <c r="I69" s="53"/>
      <c r="J69" s="52"/>
      <c r="K69" s="220">
        <f>Заполнить!$H$17</f>
        <v>0</v>
      </c>
      <c r="L69" s="220"/>
      <c r="M69" s="220"/>
    </row>
    <row r="70" spans="1:13" ht="12.75">
      <c r="A70" s="50"/>
      <c r="B70" s="50"/>
      <c r="C70" s="221" t="s">
        <v>525</v>
      </c>
      <c r="D70" s="221"/>
      <c r="E70" s="221"/>
      <c r="F70" s="221"/>
      <c r="G70" s="221"/>
      <c r="H70" s="56"/>
      <c r="I70" s="55" t="s">
        <v>223</v>
      </c>
      <c r="J70" s="56"/>
      <c r="K70" s="221" t="s">
        <v>526</v>
      </c>
      <c r="L70" s="221"/>
      <c r="M70" s="221"/>
    </row>
    <row r="71" spans="1:13" ht="15.75" hidden="1">
      <c r="A71" s="50"/>
      <c r="B71" s="50"/>
      <c r="C71" s="219">
        <f>Заполнить!$B$18</f>
        <v>0</v>
      </c>
      <c r="D71" s="219"/>
      <c r="E71" s="219"/>
      <c r="F71" s="219"/>
      <c r="G71" s="219"/>
      <c r="H71" s="52"/>
      <c r="I71" s="53"/>
      <c r="J71" s="52"/>
      <c r="K71" s="220">
        <f>Заполнить!$H$18</f>
        <v>0</v>
      </c>
      <c r="L71" s="220"/>
      <c r="M71" s="220"/>
    </row>
    <row r="72" spans="1:13" ht="12.75" hidden="1">
      <c r="A72" s="50"/>
      <c r="B72" s="50"/>
      <c r="C72" s="221" t="s">
        <v>525</v>
      </c>
      <c r="D72" s="221"/>
      <c r="E72" s="221"/>
      <c r="F72" s="221"/>
      <c r="G72" s="221"/>
      <c r="H72" s="56"/>
      <c r="I72" s="55" t="s">
        <v>223</v>
      </c>
      <c r="J72" s="56"/>
      <c r="K72" s="221" t="s">
        <v>526</v>
      </c>
      <c r="L72" s="221"/>
      <c r="M72" s="221"/>
    </row>
    <row r="73" spans="1:13" ht="15.75" hidden="1">
      <c r="A73" s="50"/>
      <c r="B73" s="50"/>
      <c r="C73" s="219">
        <f>Заполнить!$B$19</f>
        <v>0</v>
      </c>
      <c r="D73" s="219"/>
      <c r="E73" s="219"/>
      <c r="F73" s="219"/>
      <c r="G73" s="219"/>
      <c r="H73" s="52"/>
      <c r="I73" s="53"/>
      <c r="J73" s="52"/>
      <c r="K73" s="220">
        <f>Заполнить!$H$19</f>
        <v>0</v>
      </c>
      <c r="L73" s="220"/>
      <c r="M73" s="220"/>
    </row>
    <row r="74" spans="1:13" ht="12.75" hidden="1">
      <c r="A74" s="50"/>
      <c r="B74" s="50"/>
      <c r="C74" s="221" t="s">
        <v>525</v>
      </c>
      <c r="D74" s="221"/>
      <c r="E74" s="221"/>
      <c r="F74" s="221"/>
      <c r="G74" s="221"/>
      <c r="H74" s="56"/>
      <c r="I74" s="55" t="s">
        <v>223</v>
      </c>
      <c r="J74" s="56"/>
      <c r="K74" s="221" t="s">
        <v>526</v>
      </c>
      <c r="L74" s="221"/>
      <c r="M74" s="221"/>
    </row>
    <row r="75" spans="1:13" ht="15.75" hidden="1">
      <c r="A75" s="50"/>
      <c r="B75" s="50"/>
      <c r="C75" s="219">
        <f>Заполнить!$B$20</f>
        <v>0</v>
      </c>
      <c r="D75" s="219"/>
      <c r="E75" s="219"/>
      <c r="F75" s="219"/>
      <c r="G75" s="219"/>
      <c r="H75" s="52"/>
      <c r="I75" s="53"/>
      <c r="J75" s="52"/>
      <c r="K75" s="220">
        <f>Заполнить!$H$20</f>
        <v>0</v>
      </c>
      <c r="L75" s="220"/>
      <c r="M75" s="220"/>
    </row>
    <row r="76" spans="1:13" ht="12.75" hidden="1">
      <c r="A76" s="50"/>
      <c r="B76" s="50"/>
      <c r="C76" s="221" t="s">
        <v>525</v>
      </c>
      <c r="D76" s="221"/>
      <c r="E76" s="221"/>
      <c r="F76" s="221"/>
      <c r="G76" s="221"/>
      <c r="H76" s="56"/>
      <c r="I76" s="55" t="s">
        <v>223</v>
      </c>
      <c r="J76" s="56"/>
      <c r="K76" s="221" t="s">
        <v>526</v>
      </c>
      <c r="L76" s="221"/>
      <c r="M76" s="221"/>
    </row>
    <row r="77" spans="1:13" ht="15.75" hidden="1">
      <c r="A77" s="50"/>
      <c r="B77" s="50"/>
      <c r="C77" s="219">
        <f>Заполнить!$B$21</f>
        <v>0</v>
      </c>
      <c r="D77" s="219"/>
      <c r="E77" s="219"/>
      <c r="F77" s="219"/>
      <c r="G77" s="219"/>
      <c r="H77" s="52"/>
      <c r="I77" s="53"/>
      <c r="J77" s="52"/>
      <c r="K77" s="220">
        <f>Заполнить!$H$21</f>
        <v>0</v>
      </c>
      <c r="L77" s="220"/>
      <c r="M77" s="220"/>
    </row>
    <row r="78" spans="1:13" ht="12.75" hidden="1">
      <c r="A78" s="50"/>
      <c r="B78" s="50"/>
      <c r="C78" s="221" t="s">
        <v>525</v>
      </c>
      <c r="D78" s="221"/>
      <c r="E78" s="221"/>
      <c r="F78" s="221"/>
      <c r="G78" s="221"/>
      <c r="H78" s="56"/>
      <c r="I78" s="55" t="s">
        <v>223</v>
      </c>
      <c r="J78" s="56"/>
      <c r="K78" s="221" t="s">
        <v>526</v>
      </c>
      <c r="L78" s="221"/>
      <c r="M78" s="221"/>
    </row>
    <row r="79" spans="1:13" ht="15.75" hidden="1">
      <c r="A79" s="50"/>
      <c r="B79" s="50"/>
      <c r="C79" s="219">
        <f>Заполнить!$B$22</f>
        <v>0</v>
      </c>
      <c r="D79" s="219"/>
      <c r="E79" s="219"/>
      <c r="F79" s="219"/>
      <c r="G79" s="219"/>
      <c r="H79" s="52"/>
      <c r="I79" s="53"/>
      <c r="J79" s="52"/>
      <c r="K79" s="220">
        <f>Заполнить!$H$22</f>
        <v>0</v>
      </c>
      <c r="L79" s="220"/>
      <c r="M79" s="220"/>
    </row>
    <row r="80" spans="1:13" ht="12.75" hidden="1">
      <c r="A80" s="50"/>
      <c r="B80" s="50"/>
      <c r="C80" s="221" t="s">
        <v>525</v>
      </c>
      <c r="D80" s="221"/>
      <c r="E80" s="221"/>
      <c r="F80" s="221"/>
      <c r="G80" s="221"/>
      <c r="H80" s="56"/>
      <c r="I80" s="55" t="s">
        <v>223</v>
      </c>
      <c r="J80" s="56"/>
      <c r="K80" s="221" t="s">
        <v>526</v>
      </c>
      <c r="L80" s="221"/>
      <c r="M80" s="221"/>
    </row>
    <row r="81" spans="1:13" ht="15.75" hidden="1">
      <c r="A81" s="50"/>
      <c r="B81" s="50"/>
      <c r="C81" s="219">
        <f>Заполнить!$B$23</f>
        <v>0</v>
      </c>
      <c r="D81" s="219"/>
      <c r="E81" s="219"/>
      <c r="F81" s="219"/>
      <c r="G81" s="219"/>
      <c r="H81" s="52"/>
      <c r="I81" s="53"/>
      <c r="J81" s="52"/>
      <c r="K81" s="220">
        <f>Заполнить!$H$23</f>
        <v>0</v>
      </c>
      <c r="L81" s="220"/>
      <c r="M81" s="220"/>
    </row>
    <row r="82" spans="1:13" ht="12.75" hidden="1">
      <c r="A82" s="50"/>
      <c r="B82" s="50"/>
      <c r="C82" s="221" t="s">
        <v>525</v>
      </c>
      <c r="D82" s="221"/>
      <c r="E82" s="221"/>
      <c r="F82" s="221"/>
      <c r="G82" s="221"/>
      <c r="H82" s="56"/>
      <c r="I82" s="55" t="s">
        <v>223</v>
      </c>
      <c r="J82" s="56"/>
      <c r="K82" s="221" t="s">
        <v>526</v>
      </c>
      <c r="L82" s="221"/>
      <c r="M82" s="221"/>
    </row>
    <row r="83" spans="1:13" ht="15.75" hidden="1">
      <c r="A83" s="50"/>
      <c r="B83" s="50"/>
      <c r="C83" s="219">
        <f>Заполнить!$B$24</f>
        <v>0</v>
      </c>
      <c r="D83" s="219"/>
      <c r="E83" s="219"/>
      <c r="F83" s="219"/>
      <c r="G83" s="219"/>
      <c r="H83" s="52"/>
      <c r="I83" s="53"/>
      <c r="J83" s="52"/>
      <c r="K83" s="220">
        <f>Заполнить!$H$24</f>
        <v>0</v>
      </c>
      <c r="L83" s="220"/>
      <c r="M83" s="220"/>
    </row>
    <row r="84" spans="1:13" ht="12.75" hidden="1">
      <c r="A84" s="50"/>
      <c r="B84" s="50"/>
      <c r="C84" s="221" t="s">
        <v>525</v>
      </c>
      <c r="D84" s="221"/>
      <c r="E84" s="221"/>
      <c r="F84" s="221"/>
      <c r="G84" s="221"/>
      <c r="H84" s="56"/>
      <c r="I84" s="55" t="s">
        <v>223</v>
      </c>
      <c r="J84" s="56"/>
      <c r="K84" s="221" t="s">
        <v>526</v>
      </c>
      <c r="L84" s="221"/>
      <c r="M84" s="221"/>
    </row>
    <row r="85" spans="1:13" ht="15.75" hidden="1">
      <c r="A85" s="50"/>
      <c r="B85" s="50"/>
      <c r="C85" s="219">
        <f>Заполнить!$B$25</f>
        <v>0</v>
      </c>
      <c r="D85" s="219"/>
      <c r="E85" s="219"/>
      <c r="F85" s="219"/>
      <c r="G85" s="219"/>
      <c r="H85" s="52"/>
      <c r="I85" s="53"/>
      <c r="J85" s="52"/>
      <c r="K85" s="220">
        <f>Заполнить!$H$25</f>
        <v>0</v>
      </c>
      <c r="L85" s="220"/>
      <c r="M85" s="220"/>
    </row>
    <row r="86" spans="1:13" ht="12.75" hidden="1">
      <c r="A86" s="50"/>
      <c r="B86" s="50"/>
      <c r="C86" s="221" t="s">
        <v>525</v>
      </c>
      <c r="D86" s="221"/>
      <c r="E86" s="221"/>
      <c r="F86" s="221"/>
      <c r="G86" s="221"/>
      <c r="H86" s="56"/>
      <c r="I86" s="55" t="s">
        <v>223</v>
      </c>
      <c r="J86" s="56"/>
      <c r="K86" s="221" t="s">
        <v>526</v>
      </c>
      <c r="L86" s="221"/>
      <c r="M86" s="221"/>
    </row>
    <row r="87" spans="1:13" ht="15.75" hidden="1">
      <c r="A87" s="50"/>
      <c r="B87" s="50"/>
      <c r="C87" s="219">
        <f>Заполнить!$B$26</f>
        <v>0</v>
      </c>
      <c r="D87" s="219"/>
      <c r="E87" s="219"/>
      <c r="F87" s="219"/>
      <c r="G87" s="219"/>
      <c r="H87" s="52"/>
      <c r="I87" s="53"/>
      <c r="J87" s="52"/>
      <c r="K87" s="220">
        <f>Заполнить!$H$26</f>
        <v>0</v>
      </c>
      <c r="L87" s="220"/>
      <c r="M87" s="220"/>
    </row>
    <row r="88" spans="1:13" ht="12.75" hidden="1">
      <c r="A88" s="47"/>
      <c r="B88" s="47"/>
      <c r="C88" s="221" t="s">
        <v>525</v>
      </c>
      <c r="D88" s="221"/>
      <c r="E88" s="221"/>
      <c r="F88" s="221"/>
      <c r="G88" s="221"/>
      <c r="H88" s="56"/>
      <c r="I88" s="55" t="s">
        <v>223</v>
      </c>
      <c r="J88" s="56"/>
      <c r="K88" s="221" t="s">
        <v>526</v>
      </c>
      <c r="L88" s="221"/>
      <c r="M88" s="221"/>
    </row>
  </sheetData>
  <sheetProtection selectLockedCells="1" selectUnlockedCells="1"/>
  <mergeCells count="92">
    <mergeCell ref="C88:G88"/>
    <mergeCell ref="K88:M88"/>
    <mergeCell ref="C86:G86"/>
    <mergeCell ref="K86:M86"/>
    <mergeCell ref="C87:G87"/>
    <mergeCell ref="K87:M87"/>
    <mergeCell ref="C84:G84"/>
    <mergeCell ref="K84:M84"/>
    <mergeCell ref="C85:G85"/>
    <mergeCell ref="K85:M85"/>
    <mergeCell ref="C82:G82"/>
    <mergeCell ref="K82:M82"/>
    <mergeCell ref="C83:G83"/>
    <mergeCell ref="K83:M83"/>
    <mergeCell ref="C80:G80"/>
    <mergeCell ref="K80:M80"/>
    <mergeCell ref="C81:G81"/>
    <mergeCell ref="K81:M81"/>
    <mergeCell ref="C78:G78"/>
    <mergeCell ref="K78:M78"/>
    <mergeCell ref="C79:G79"/>
    <mergeCell ref="K79:M79"/>
    <mergeCell ref="C76:G76"/>
    <mergeCell ref="K76:M76"/>
    <mergeCell ref="C77:G77"/>
    <mergeCell ref="K77:M77"/>
    <mergeCell ref="C74:G74"/>
    <mergeCell ref="K74:M74"/>
    <mergeCell ref="C75:G75"/>
    <mergeCell ref="K75:M75"/>
    <mergeCell ref="C72:G72"/>
    <mergeCell ref="K72:M72"/>
    <mergeCell ref="C73:G73"/>
    <mergeCell ref="K73:M73"/>
    <mergeCell ref="C70:G70"/>
    <mergeCell ref="K70:M70"/>
    <mergeCell ref="C71:G71"/>
    <mergeCell ref="K71:M71"/>
    <mergeCell ref="C68:G68"/>
    <mergeCell ref="K68:M68"/>
    <mergeCell ref="C69:G69"/>
    <mergeCell ref="K69:M69"/>
    <mergeCell ref="C66:G66"/>
    <mergeCell ref="K66:M66"/>
    <mergeCell ref="C67:G67"/>
    <mergeCell ref="K67:M67"/>
    <mergeCell ref="C64:G64"/>
    <mergeCell ref="K64:M64"/>
    <mergeCell ref="C65:G65"/>
    <mergeCell ref="K65:M65"/>
    <mergeCell ref="C62:G62"/>
    <mergeCell ref="K62:M62"/>
    <mergeCell ref="C63:G63"/>
    <mergeCell ref="K63:M63"/>
    <mergeCell ref="C60:G60"/>
    <mergeCell ref="K60:M60"/>
    <mergeCell ref="C61:G61"/>
    <mergeCell ref="K61:M61"/>
    <mergeCell ref="A56:R56"/>
    <mergeCell ref="A57:R57"/>
    <mergeCell ref="C59:G59"/>
    <mergeCell ref="K59:M59"/>
    <mergeCell ref="A51:R51"/>
    <mergeCell ref="A52:R52"/>
    <mergeCell ref="A54:R54"/>
    <mergeCell ref="A55:R55"/>
    <mergeCell ref="P41:Q42"/>
    <mergeCell ref="R41:R43"/>
    <mergeCell ref="F42:G42"/>
    <mergeCell ref="H42:I42"/>
    <mergeCell ref="A15:R16"/>
    <mergeCell ref="A38:R39"/>
    <mergeCell ref="A41:A43"/>
    <mergeCell ref="B41:B43"/>
    <mergeCell ref="C41:C43"/>
    <mergeCell ref="D41:E42"/>
    <mergeCell ref="F41:I41"/>
    <mergeCell ref="J41:K42"/>
    <mergeCell ref="L41:M42"/>
    <mergeCell ref="N41:O42"/>
    <mergeCell ref="A11:R11"/>
    <mergeCell ref="A12:R12"/>
    <mergeCell ref="A13:R13"/>
    <mergeCell ref="A14:R14"/>
    <mergeCell ref="O7:R7"/>
    <mergeCell ref="O8:R8"/>
    <mergeCell ref="O9:R9"/>
    <mergeCell ref="O10:R10"/>
    <mergeCell ref="A2:C2"/>
    <mergeCell ref="A3:C3"/>
    <mergeCell ref="O5:R5"/>
    <mergeCell ref="O6:R6"/>
  </mergeCells>
  <printOptions/>
  <pageMargins left="0.19027777777777777" right="0.1597222222222222" top="0.49027777777777776" bottom="0.32013888888888886" header="0.5118055555555555" footer="0.5118055555555555"/>
  <pageSetup horizontalDpi="300" verticalDpi="300" orientation="landscape" paperSize="9" scale="74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6"/>
  <sheetViews>
    <sheetView zoomScale="120" zoomScaleNormal="120" workbookViewId="0" topLeftCell="A1">
      <selection activeCell="C10" sqref="C10"/>
    </sheetView>
  </sheetViews>
  <sheetFormatPr defaultColWidth="8.875" defaultRowHeight="12.75"/>
  <cols>
    <col min="1" max="16384" width="8.875" style="11" customWidth="1"/>
  </cols>
  <sheetData>
    <row r="1" spans="7:10" ht="12.75" customHeight="1">
      <c r="G1" s="293" t="s">
        <v>779</v>
      </c>
      <c r="H1" s="293"/>
      <c r="I1" s="293"/>
      <c r="J1" s="293"/>
    </row>
    <row r="2" spans="1:10" ht="15.75">
      <c r="A2" s="174"/>
      <c r="G2" s="293"/>
      <c r="H2" s="293"/>
      <c r="I2" s="293"/>
      <c r="J2" s="293"/>
    </row>
    <row r="3" spans="1:10" ht="12.75">
      <c r="A3" s="209" t="str">
        <f>Заполнить!$B$3</f>
        <v>Срібненський НВК</v>
      </c>
      <c r="B3" s="209"/>
      <c r="C3" s="209"/>
      <c r="D3" s="209"/>
      <c r="E3" s="209"/>
      <c r="G3" s="293"/>
      <c r="H3" s="293"/>
      <c r="I3" s="293"/>
      <c r="J3" s="293"/>
    </row>
    <row r="4" spans="1:5" ht="12.75">
      <c r="A4" s="217" t="s">
        <v>517</v>
      </c>
      <c r="B4" s="217"/>
      <c r="C4" s="217"/>
      <c r="D4" s="217"/>
      <c r="E4" s="217"/>
    </row>
    <row r="5" ht="15.75">
      <c r="A5" s="43"/>
    </row>
    <row r="6" spans="1:10" ht="15.75">
      <c r="A6" s="200" t="s">
        <v>780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5.75">
      <c r="A7" s="200" t="s">
        <v>781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5.75">
      <c r="A8" s="226" t="str">
        <f>Заполнить!B6</f>
        <v>«___»__грудня___20_20_ р.</v>
      </c>
      <c r="B8" s="226"/>
      <c r="C8" s="226"/>
      <c r="D8" s="226"/>
      <c r="E8" s="226"/>
      <c r="F8" s="226"/>
      <c r="G8" s="226"/>
      <c r="H8" s="226"/>
      <c r="I8" s="226"/>
      <c r="J8" s="226"/>
    </row>
    <row r="9" ht="9" customHeight="1">
      <c r="A9" s="174"/>
    </row>
    <row r="10" spans="1:10" ht="15.75">
      <c r="A10" s="12" t="s">
        <v>782</v>
      </c>
      <c r="C10" s="266"/>
      <c r="D10" s="266"/>
      <c r="E10" s="266"/>
      <c r="F10" s="266"/>
      <c r="G10" s="266"/>
      <c r="H10" s="266"/>
      <c r="I10" s="266"/>
      <c r="J10" s="266"/>
    </row>
    <row r="11" ht="15.75">
      <c r="A11" s="43"/>
    </row>
    <row r="12" spans="1:10" ht="15.75">
      <c r="A12" s="226" t="s">
        <v>524</v>
      </c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0" ht="42.75" customHeight="1">
      <c r="A13" s="294" t="s">
        <v>783</v>
      </c>
      <c r="B13" s="294"/>
      <c r="C13" s="294"/>
      <c r="D13" s="294"/>
      <c r="E13" s="294"/>
      <c r="F13" s="294"/>
      <c r="G13" s="294"/>
      <c r="H13" s="294"/>
      <c r="I13" s="294"/>
      <c r="J13" s="294"/>
    </row>
    <row r="14" ht="15.75">
      <c r="A14" s="43"/>
    </row>
    <row r="15" spans="1:3" ht="12.75">
      <c r="A15" s="14" t="s">
        <v>222</v>
      </c>
      <c r="B15" s="14"/>
      <c r="C15" s="74"/>
    </row>
    <row r="16" spans="1:10" ht="12.75">
      <c r="A16" s="224"/>
      <c r="B16" s="224"/>
      <c r="C16" s="224"/>
      <c r="D16" s="224"/>
      <c r="E16" s="15"/>
      <c r="F16" s="16"/>
      <c r="G16" s="15"/>
      <c r="H16" s="232"/>
      <c r="I16" s="232"/>
      <c r="J16" s="232"/>
    </row>
    <row r="17" spans="1:10" ht="12.75" customHeight="1">
      <c r="A17" s="245" t="s">
        <v>525</v>
      </c>
      <c r="B17" s="245"/>
      <c r="C17" s="245"/>
      <c r="D17" s="245"/>
      <c r="F17" s="13" t="s">
        <v>223</v>
      </c>
      <c r="G17" s="18"/>
      <c r="H17" s="217" t="s">
        <v>784</v>
      </c>
      <c r="I17" s="217"/>
      <c r="J17" s="217"/>
    </row>
    <row r="18" spans="1:3" ht="12.75">
      <c r="A18" s="175"/>
      <c r="B18" s="175"/>
      <c r="C18" s="175"/>
    </row>
    <row r="19" spans="1:10" ht="12.75">
      <c r="A19" s="208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  » грудня 2020 р. № проведена інвентаризація коштів за станом на «___»___грудня____20_20_ р.</v>
      </c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10" ht="15.7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</row>
    <row r="21" ht="15.75">
      <c r="A21" s="43"/>
    </row>
    <row r="22" ht="15.75">
      <c r="A22" s="43" t="s">
        <v>785</v>
      </c>
    </row>
    <row r="23" ht="15.75">
      <c r="A23" s="43" t="s">
        <v>786</v>
      </c>
    </row>
    <row r="24" ht="15.75">
      <c r="A24" s="43" t="s">
        <v>786</v>
      </c>
    </row>
    <row r="25" ht="15.75">
      <c r="A25" s="43" t="s">
        <v>786</v>
      </c>
    </row>
    <row r="26" ht="15.75">
      <c r="A26" s="43" t="s">
        <v>786</v>
      </c>
    </row>
    <row r="27" ht="15.75">
      <c r="A27" s="43" t="s">
        <v>787</v>
      </c>
    </row>
    <row r="28" spans="1:10" ht="15.75">
      <c r="A28" s="295"/>
      <c r="B28" s="295"/>
      <c r="C28" s="295"/>
      <c r="D28" s="295"/>
      <c r="E28" s="295"/>
      <c r="F28" s="295"/>
      <c r="G28" s="295"/>
      <c r="H28" s="295"/>
      <c r="I28" s="295"/>
      <c r="J28" s="295"/>
    </row>
    <row r="29" spans="1:10" ht="12.75">
      <c r="A29" s="296" t="s">
        <v>788</v>
      </c>
      <c r="B29" s="296"/>
      <c r="C29" s="296"/>
      <c r="D29" s="296"/>
      <c r="E29" s="296"/>
      <c r="F29" s="296"/>
      <c r="G29" s="296"/>
      <c r="H29" s="296"/>
      <c r="I29" s="296"/>
      <c r="J29" s="296"/>
    </row>
    <row r="30" ht="9" customHeight="1">
      <c r="A30" s="43"/>
    </row>
    <row r="31" ht="15.75">
      <c r="A31" s="43" t="s">
        <v>789</v>
      </c>
    </row>
    <row r="32" ht="9" customHeight="1">
      <c r="A32" s="43"/>
    </row>
    <row r="33" ht="15.75">
      <c r="A33" s="43" t="s">
        <v>790</v>
      </c>
    </row>
    <row r="34" ht="15.75">
      <c r="A34" s="43"/>
    </row>
    <row r="35" spans="1:11" ht="15.75">
      <c r="A35" s="49" t="s">
        <v>507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</row>
    <row r="36" spans="1:11" ht="12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</row>
    <row r="37" spans="1:11" ht="15.75">
      <c r="A37" s="219">
        <f>Заполнить!B44</f>
        <v>0</v>
      </c>
      <c r="B37" s="219"/>
      <c r="C37" s="219"/>
      <c r="D37" s="219"/>
      <c r="E37" s="219"/>
      <c r="F37" s="50"/>
      <c r="G37" s="128"/>
      <c r="H37" s="50"/>
      <c r="I37" s="220"/>
      <c r="J37" s="220"/>
      <c r="K37" s="118"/>
    </row>
    <row r="38" spans="1:11" ht="12.75">
      <c r="A38" s="221" t="s">
        <v>525</v>
      </c>
      <c r="B38" s="221"/>
      <c r="C38" s="221"/>
      <c r="D38" s="221"/>
      <c r="E38" s="221"/>
      <c r="F38" s="56"/>
      <c r="G38" s="55" t="s">
        <v>223</v>
      </c>
      <c r="H38" s="56"/>
      <c r="I38" s="297" t="s">
        <v>784</v>
      </c>
      <c r="J38" s="297"/>
      <c r="K38" s="119"/>
    </row>
    <row r="39" spans="1:11" ht="12.75">
      <c r="A39" s="50"/>
      <c r="B39" s="50"/>
      <c r="C39" s="50"/>
      <c r="D39" s="50"/>
      <c r="E39" s="50"/>
      <c r="F39" s="50"/>
      <c r="G39" s="50"/>
      <c r="H39" s="50"/>
      <c r="I39" s="298"/>
      <c r="J39" s="298"/>
      <c r="K39" s="50"/>
    </row>
    <row r="40" spans="1:11" ht="15.75">
      <c r="A40" s="49" t="s">
        <v>508</v>
      </c>
      <c r="B40" s="50"/>
      <c r="C40" s="50"/>
      <c r="D40" s="50"/>
      <c r="E40" s="50"/>
      <c r="F40" s="50"/>
      <c r="G40" s="50"/>
      <c r="H40" s="50"/>
      <c r="I40" s="298"/>
      <c r="J40" s="298"/>
      <c r="K40" s="50"/>
    </row>
    <row r="41" spans="1:11" ht="15.75">
      <c r="A41" s="219">
        <f>Заполнить!B45</f>
        <v>0</v>
      </c>
      <c r="B41" s="219"/>
      <c r="C41" s="219"/>
      <c r="D41" s="219"/>
      <c r="E41" s="219"/>
      <c r="F41" s="50"/>
      <c r="G41" s="128"/>
      <c r="H41" s="50"/>
      <c r="I41" s="220"/>
      <c r="J41" s="220"/>
      <c r="K41" s="118"/>
    </row>
    <row r="42" spans="1:11" ht="12.75">
      <c r="A42" s="221" t="s">
        <v>525</v>
      </c>
      <c r="B42" s="221"/>
      <c r="C42" s="221"/>
      <c r="D42" s="221"/>
      <c r="E42" s="221"/>
      <c r="F42" s="56"/>
      <c r="G42" s="55" t="s">
        <v>223</v>
      </c>
      <c r="H42" s="56"/>
      <c r="I42" s="297" t="s">
        <v>784</v>
      </c>
      <c r="J42" s="297"/>
      <c r="K42" s="119"/>
    </row>
    <row r="43" spans="1:11" ht="12.75">
      <c r="A43" s="50"/>
      <c r="B43" s="50"/>
      <c r="C43" s="50"/>
      <c r="D43" s="50"/>
      <c r="E43" s="50"/>
      <c r="F43" s="50"/>
      <c r="G43" s="50"/>
      <c r="H43" s="50"/>
      <c r="I43" s="298"/>
      <c r="J43" s="298"/>
      <c r="K43" s="50"/>
    </row>
    <row r="44" spans="1:11" ht="15.75">
      <c r="A44" s="219">
        <f>Заполнить!B46</f>
        <v>0</v>
      </c>
      <c r="B44" s="219"/>
      <c r="C44" s="219"/>
      <c r="D44" s="219"/>
      <c r="E44" s="219"/>
      <c r="F44" s="50"/>
      <c r="G44" s="128"/>
      <c r="H44" s="50"/>
      <c r="I44" s="220"/>
      <c r="J44" s="220"/>
      <c r="K44" s="118"/>
    </row>
    <row r="45" spans="1:11" ht="12.75">
      <c r="A45" s="221" t="s">
        <v>525</v>
      </c>
      <c r="B45" s="221"/>
      <c r="C45" s="221"/>
      <c r="D45" s="221"/>
      <c r="E45" s="221"/>
      <c r="F45" s="56"/>
      <c r="G45" s="55" t="s">
        <v>223</v>
      </c>
      <c r="H45" s="56"/>
      <c r="I45" s="297" t="s">
        <v>784</v>
      </c>
      <c r="J45" s="297"/>
      <c r="K45" s="119"/>
    </row>
    <row r="46" spans="1:11" ht="12.75">
      <c r="A46" s="50"/>
      <c r="B46" s="50"/>
      <c r="C46" s="50"/>
      <c r="D46" s="50"/>
      <c r="E46" s="50"/>
      <c r="F46" s="50"/>
      <c r="G46" s="50"/>
      <c r="H46" s="50"/>
      <c r="I46" s="298"/>
      <c r="J46" s="298"/>
      <c r="K46" s="50"/>
    </row>
    <row r="47" spans="1:11" ht="15.75">
      <c r="A47" s="219">
        <f>Заполнить!B47</f>
        <v>0</v>
      </c>
      <c r="B47" s="219"/>
      <c r="C47" s="219"/>
      <c r="D47" s="219"/>
      <c r="E47" s="219"/>
      <c r="F47" s="50"/>
      <c r="G47" s="128"/>
      <c r="H47" s="50"/>
      <c r="I47" s="220"/>
      <c r="J47" s="220"/>
      <c r="K47" s="118"/>
    </row>
    <row r="48" spans="1:11" ht="12.75">
      <c r="A48" s="221" t="s">
        <v>525</v>
      </c>
      <c r="B48" s="221"/>
      <c r="C48" s="221"/>
      <c r="D48" s="221"/>
      <c r="E48" s="221"/>
      <c r="F48" s="56"/>
      <c r="G48" s="55" t="s">
        <v>223</v>
      </c>
      <c r="H48" s="56"/>
      <c r="I48" s="297" t="s">
        <v>784</v>
      </c>
      <c r="J48" s="297"/>
      <c r="K48" s="119"/>
    </row>
    <row r="49" spans="1:11" ht="12.75">
      <c r="A49" s="50"/>
      <c r="B49" s="50"/>
      <c r="C49" s="50"/>
      <c r="D49" s="50"/>
      <c r="E49" s="50"/>
      <c r="F49" s="50"/>
      <c r="G49" s="50"/>
      <c r="H49" s="50"/>
      <c r="I49" s="298"/>
      <c r="J49" s="298"/>
      <c r="K49" s="50"/>
    </row>
    <row r="50" spans="1:11" ht="15.75">
      <c r="A50" s="219">
        <f>Заполнить!B48</f>
        <v>0</v>
      </c>
      <c r="B50" s="219"/>
      <c r="C50" s="219"/>
      <c r="D50" s="219"/>
      <c r="E50" s="219"/>
      <c r="F50" s="50"/>
      <c r="G50" s="128"/>
      <c r="H50" s="50"/>
      <c r="I50" s="220"/>
      <c r="J50" s="220"/>
      <c r="K50" s="118"/>
    </row>
    <row r="51" spans="1:11" ht="12.75">
      <c r="A51" s="221" t="s">
        <v>525</v>
      </c>
      <c r="B51" s="221"/>
      <c r="C51" s="221"/>
      <c r="D51" s="221"/>
      <c r="E51" s="221"/>
      <c r="F51" s="56"/>
      <c r="G51" s="55" t="s">
        <v>223</v>
      </c>
      <c r="H51" s="56"/>
      <c r="I51" s="297" t="s">
        <v>784</v>
      </c>
      <c r="J51" s="297"/>
      <c r="K51" s="119"/>
    </row>
    <row r="52" spans="1:11" ht="15.75">
      <c r="A52" s="17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0" ht="75.75" customHeight="1">
      <c r="A53" s="294" t="s">
        <v>791</v>
      </c>
      <c r="B53" s="294"/>
      <c r="C53" s="294"/>
      <c r="D53" s="294"/>
      <c r="E53" s="294"/>
      <c r="F53" s="294"/>
      <c r="G53" s="294"/>
      <c r="H53" s="294"/>
      <c r="I53" s="294"/>
      <c r="J53" s="294"/>
    </row>
    <row r="54" ht="15.75">
      <c r="A54" s="43"/>
    </row>
    <row r="55" ht="15.75">
      <c r="A55" s="43" t="s">
        <v>792</v>
      </c>
    </row>
    <row r="56" ht="12.75">
      <c r="G56" s="178" t="s">
        <v>223</v>
      </c>
    </row>
    <row r="57" ht="15.75">
      <c r="A57" s="43" t="s">
        <v>793</v>
      </c>
    </row>
    <row r="58" ht="15.75">
      <c r="A58" s="43"/>
    </row>
    <row r="59" ht="15.75">
      <c r="A59" s="43" t="s">
        <v>794</v>
      </c>
    </row>
    <row r="60" spans="1:10" ht="15.75">
      <c r="A60" s="299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15.75">
      <c r="A61" s="299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5.75">
      <c r="A62" s="299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5.75">
      <c r="A63" s="299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5.75">
      <c r="A64" s="299"/>
      <c r="B64" s="299"/>
      <c r="C64" s="299"/>
      <c r="D64" s="299"/>
      <c r="E64" s="299"/>
      <c r="F64" s="299"/>
      <c r="G64" s="299"/>
      <c r="H64" s="299"/>
      <c r="I64" s="299"/>
      <c r="J64" s="299"/>
    </row>
    <row r="65" ht="15.75">
      <c r="A65" s="43"/>
    </row>
    <row r="66" ht="15.75">
      <c r="A66" s="43" t="s">
        <v>795</v>
      </c>
    </row>
    <row r="67" ht="15.75">
      <c r="A67" s="43"/>
    </row>
    <row r="68" spans="1:10" ht="15.75">
      <c r="A68" s="216" t="s">
        <v>796</v>
      </c>
      <c r="B68" s="216"/>
      <c r="C68" s="216"/>
      <c r="D68" s="216"/>
      <c r="E68" s="216"/>
      <c r="F68" s="216"/>
      <c r="G68" s="216"/>
      <c r="H68" s="216"/>
      <c r="I68" s="216"/>
      <c r="J68" s="216"/>
    </row>
    <row r="69" spans="1:10" ht="15.75">
      <c r="A69" s="299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ht="15.75">
      <c r="A70" s="299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15.75">
      <c r="A71" s="299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ht="15.75">
      <c r="A72" s="300"/>
      <c r="B72" s="300"/>
      <c r="C72" s="300"/>
      <c r="D72" s="300"/>
      <c r="E72" s="300"/>
      <c r="F72" s="300"/>
      <c r="G72" s="300"/>
      <c r="H72" s="300"/>
      <c r="I72" s="300"/>
      <c r="J72" s="300"/>
    </row>
    <row r="73" ht="15.75">
      <c r="A73" s="43" t="s">
        <v>797</v>
      </c>
    </row>
    <row r="74" ht="15.75">
      <c r="A74" s="43"/>
    </row>
    <row r="75" spans="1:10" ht="15.75" customHeight="1">
      <c r="A75" s="207" t="s">
        <v>798</v>
      </c>
      <c r="B75" s="207"/>
      <c r="C75" s="207"/>
      <c r="D75" s="207"/>
      <c r="E75" s="207"/>
      <c r="F75" s="207"/>
      <c r="G75" s="207"/>
      <c r="H75" s="207"/>
      <c r="I75" s="207"/>
      <c r="J75" s="207"/>
    </row>
    <row r="76" spans="1:10" ht="12.75">
      <c r="A76" s="207"/>
      <c r="B76" s="207"/>
      <c r="C76" s="207"/>
      <c r="D76" s="207"/>
      <c r="E76" s="207"/>
      <c r="F76" s="207"/>
      <c r="G76" s="207"/>
      <c r="H76" s="207"/>
      <c r="I76" s="207"/>
      <c r="J76" s="207"/>
    </row>
  </sheetData>
  <sheetProtection selectLockedCells="1" selectUnlockedCells="1"/>
  <mergeCells count="53">
    <mergeCell ref="A70:J70"/>
    <mergeCell ref="A71:J71"/>
    <mergeCell ref="A72:J72"/>
    <mergeCell ref="A75:J76"/>
    <mergeCell ref="A63:J63"/>
    <mergeCell ref="A64:J64"/>
    <mergeCell ref="A68:J68"/>
    <mergeCell ref="A69:J69"/>
    <mergeCell ref="A53:J53"/>
    <mergeCell ref="A60:J60"/>
    <mergeCell ref="A61:J61"/>
    <mergeCell ref="A62:J62"/>
    <mergeCell ref="I49:J49"/>
    <mergeCell ref="A50:E50"/>
    <mergeCell ref="I50:J50"/>
    <mergeCell ref="A51:E51"/>
    <mergeCell ref="I51:J51"/>
    <mergeCell ref="I46:J46"/>
    <mergeCell ref="A47:E47"/>
    <mergeCell ref="I47:J47"/>
    <mergeCell ref="A48:E48"/>
    <mergeCell ref="I48:J48"/>
    <mergeCell ref="I43:J43"/>
    <mergeCell ref="A44:E44"/>
    <mergeCell ref="I44:J44"/>
    <mergeCell ref="A45:E45"/>
    <mergeCell ref="I45:J45"/>
    <mergeCell ref="A41:E41"/>
    <mergeCell ref="I41:J41"/>
    <mergeCell ref="A42:E42"/>
    <mergeCell ref="I42:J42"/>
    <mergeCell ref="A38:E38"/>
    <mergeCell ref="I38:J38"/>
    <mergeCell ref="I39:J39"/>
    <mergeCell ref="I40:J40"/>
    <mergeCell ref="A19:J20"/>
    <mergeCell ref="A28:J28"/>
    <mergeCell ref="A29:J29"/>
    <mergeCell ref="A37:E37"/>
    <mergeCell ref="I37:J37"/>
    <mergeCell ref="A13:J13"/>
    <mergeCell ref="A16:D16"/>
    <mergeCell ref="H16:J16"/>
    <mergeCell ref="A17:D17"/>
    <mergeCell ref="H17:J17"/>
    <mergeCell ref="A7:J7"/>
    <mergeCell ref="A8:J8"/>
    <mergeCell ref="C10:J10"/>
    <mergeCell ref="A12:J12"/>
    <mergeCell ref="G1:J3"/>
    <mergeCell ref="A3:E3"/>
    <mergeCell ref="A4:E4"/>
    <mergeCell ref="A6:J6"/>
  </mergeCells>
  <printOptions/>
  <pageMargins left="0.7902777777777777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workbookViewId="0" topLeftCell="A22">
      <selection activeCell="M46" sqref="M46"/>
    </sheetView>
  </sheetViews>
  <sheetFormatPr defaultColWidth="9.00390625" defaultRowHeight="12.75"/>
  <cols>
    <col min="1" max="1" width="3.75390625" style="11" customWidth="1"/>
    <col min="2" max="2" width="28.25390625" style="11" customWidth="1"/>
    <col min="3" max="3" width="31.25390625" style="11" customWidth="1"/>
    <col min="4" max="4" width="12.00390625" style="11" customWidth="1"/>
    <col min="5" max="5" width="12.125" style="11" customWidth="1"/>
    <col min="6" max="6" width="11.875" style="11" customWidth="1"/>
    <col min="7" max="7" width="12.75390625" style="11" customWidth="1"/>
    <col min="8" max="8" width="9.875" style="11" customWidth="1"/>
    <col min="9" max="10" width="10.375" style="11" customWidth="1"/>
    <col min="11" max="16384" width="8.875" style="11" customWidth="1"/>
  </cols>
  <sheetData>
    <row r="1" ht="12.75">
      <c r="H1" s="11" t="s">
        <v>515</v>
      </c>
    </row>
    <row r="2" spans="1:8" ht="12.75">
      <c r="A2" s="209" t="str">
        <f>Заполнить!$B$3</f>
        <v>Срібненський НВК</v>
      </c>
      <c r="B2" s="209"/>
      <c r="C2" s="209"/>
      <c r="D2" s="209"/>
      <c r="H2" s="11" t="s">
        <v>799</v>
      </c>
    </row>
    <row r="3" spans="1:8" ht="12.75">
      <c r="A3" s="210" t="s">
        <v>517</v>
      </c>
      <c r="B3" s="210"/>
      <c r="C3" s="210"/>
      <c r="D3" s="210"/>
      <c r="H3" s="11" t="s">
        <v>800</v>
      </c>
    </row>
    <row r="4" ht="12.75">
      <c r="H4" s="70" t="s">
        <v>801</v>
      </c>
    </row>
    <row r="5" ht="12.75"/>
    <row r="6" spans="1:10" ht="15.75">
      <c r="A6" s="230" t="s">
        <v>802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5.75">
      <c r="A7" s="230" t="s">
        <v>803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>
      <c r="A8" s="243" t="s">
        <v>524</v>
      </c>
      <c r="B8" s="243"/>
      <c r="C8" s="243"/>
      <c r="D8" s="243"/>
      <c r="E8" s="243"/>
      <c r="F8" s="243"/>
      <c r="G8" s="243"/>
      <c r="H8" s="243"/>
      <c r="I8" s="243"/>
      <c r="J8" s="243"/>
    </row>
    <row r="9" spans="1:10" ht="25.5" customHeight="1">
      <c r="A9" s="301" t="s">
        <v>804</v>
      </c>
      <c r="B9" s="301"/>
      <c r="C9" s="301"/>
      <c r="D9" s="301"/>
      <c r="E9" s="301"/>
      <c r="F9" s="301"/>
      <c r="G9" s="301"/>
      <c r="H9" s="301"/>
      <c r="I9" s="301"/>
      <c r="J9" s="301"/>
    </row>
    <row r="10" spans="1:11" ht="12.75" customHeight="1">
      <c r="A10" s="202" t="s">
        <v>222</v>
      </c>
      <c r="B10" s="202"/>
      <c r="C10" s="218"/>
      <c r="D10" s="218"/>
      <c r="E10" s="218"/>
      <c r="F10" s="16"/>
      <c r="H10" s="302"/>
      <c r="I10" s="302"/>
      <c r="J10" s="302"/>
      <c r="K10" s="170"/>
    </row>
    <row r="11" spans="1:11" ht="12.75" customHeight="1">
      <c r="A11" s="18"/>
      <c r="B11" s="18"/>
      <c r="C11" s="245" t="s">
        <v>525</v>
      </c>
      <c r="D11" s="245"/>
      <c r="E11" s="245"/>
      <c r="F11" s="18" t="s">
        <v>223</v>
      </c>
      <c r="H11" s="217" t="s">
        <v>526</v>
      </c>
      <c r="I11" s="217"/>
      <c r="J11" s="217"/>
      <c r="K11" s="18"/>
    </row>
    <row r="12" spans="1:11" ht="26.25" customHeight="1">
      <c r="A12" s="301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  » грудня 2020 р. №, перевірила наявність об'єктів права інтелектуальної власності станом на «___»___грудня____20_20_ р.</v>
      </c>
      <c r="B12" s="301"/>
      <c r="C12" s="301"/>
      <c r="D12" s="301"/>
      <c r="E12" s="301"/>
      <c r="F12" s="301"/>
      <c r="G12" s="301"/>
      <c r="H12" s="301"/>
      <c r="I12" s="301"/>
      <c r="J12" s="301"/>
      <c r="K12" s="42"/>
    </row>
    <row r="13" spans="1:1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42"/>
    </row>
    <row r="14" spans="1:11" ht="15.75">
      <c r="A14" s="179" t="str">
        <f>CONCATENATE("Інвентаризація розпочата: ",Заполнить!B8)</f>
        <v>Інвентаризація розпочата: «___»___грудня____20_20_ р.</v>
      </c>
      <c r="B14" s="15"/>
      <c r="C14" s="15"/>
      <c r="D14" s="15"/>
      <c r="E14" s="15"/>
      <c r="F14" s="15"/>
      <c r="G14" s="15"/>
      <c r="H14" s="15"/>
      <c r="I14" s="15"/>
      <c r="J14" s="15"/>
      <c r="K14" s="42"/>
    </row>
    <row r="15" ht="15.75">
      <c r="A15" s="179" t="str">
        <f>CONCATENATE("Інвентаризація закінчена: ",Заполнить!B9)</f>
        <v>Інвентаризація закінчена: «___»___грудня____20_20_ р.</v>
      </c>
    </row>
    <row r="16" ht="12.75">
      <c r="A16" s="74" t="s">
        <v>805</v>
      </c>
    </row>
    <row r="17" spans="1:10" ht="79.5" customHeight="1">
      <c r="A17" s="303" t="s">
        <v>806</v>
      </c>
      <c r="B17" s="303" t="s">
        <v>807</v>
      </c>
      <c r="C17" s="303" t="s">
        <v>808</v>
      </c>
      <c r="D17" s="303" t="s">
        <v>809</v>
      </c>
      <c r="E17" s="303" t="s">
        <v>810</v>
      </c>
      <c r="F17" s="303" t="s">
        <v>811</v>
      </c>
      <c r="G17" s="303" t="s">
        <v>812</v>
      </c>
      <c r="H17" s="303" t="s">
        <v>813</v>
      </c>
      <c r="I17" s="303"/>
      <c r="J17" s="303"/>
    </row>
    <row r="18" spans="1:10" ht="78.75">
      <c r="A18" s="303"/>
      <c r="B18" s="303"/>
      <c r="C18" s="303"/>
      <c r="D18" s="303"/>
      <c r="E18" s="303"/>
      <c r="F18" s="303"/>
      <c r="G18" s="303"/>
      <c r="H18" s="180" t="s">
        <v>814</v>
      </c>
      <c r="I18" s="180" t="s">
        <v>815</v>
      </c>
      <c r="J18" s="180" t="s">
        <v>816</v>
      </c>
    </row>
    <row r="19" spans="1:10" ht="15.75">
      <c r="A19" s="181">
        <v>1</v>
      </c>
      <c r="B19" s="181">
        <v>2</v>
      </c>
      <c r="C19" s="181">
        <v>3</v>
      </c>
      <c r="D19" s="181">
        <v>4</v>
      </c>
      <c r="E19" s="181">
        <v>5</v>
      </c>
      <c r="F19" s="181">
        <v>6</v>
      </c>
      <c r="G19" s="181">
        <v>7</v>
      </c>
      <c r="H19" s="181">
        <v>8</v>
      </c>
      <c r="I19" s="181">
        <v>9</v>
      </c>
      <c r="J19" s="181">
        <v>10</v>
      </c>
    </row>
    <row r="20" spans="1:10" ht="15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ht="15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ht="12.75">
      <c r="F24" s="11" t="s">
        <v>817</v>
      </c>
    </row>
    <row r="25" ht="12.75">
      <c r="F25" s="11" t="s">
        <v>818</v>
      </c>
    </row>
    <row r="26" spans="1:10" ht="15.75">
      <c r="A26" s="182">
        <v>1</v>
      </c>
      <c r="B26" s="182">
        <v>2</v>
      </c>
      <c r="C26" s="182">
        <v>3</v>
      </c>
      <c r="D26" s="182">
        <v>4</v>
      </c>
      <c r="E26" s="182">
        <v>5</v>
      </c>
      <c r="F26" s="182">
        <v>6</v>
      </c>
      <c r="G26" s="182">
        <v>7</v>
      </c>
      <c r="H26" s="182">
        <v>8</v>
      </c>
      <c r="I26" s="182">
        <v>9</v>
      </c>
      <c r="J26" s="182">
        <v>10</v>
      </c>
    </row>
    <row r="27" spans="1:10" ht="15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</row>
    <row r="28" spans="1:10" ht="15.75">
      <c r="A28" s="183"/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ht="15.75">
      <c r="A29" s="183"/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15.75">
      <c r="A30" s="183"/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 ht="15.75">
      <c r="A31" s="183"/>
      <c r="B31" s="183"/>
      <c r="C31" s="183"/>
      <c r="D31" s="183"/>
      <c r="E31" s="183"/>
      <c r="F31" s="183"/>
      <c r="G31" s="183"/>
      <c r="H31" s="183"/>
      <c r="I31" s="183"/>
      <c r="J31" s="183"/>
    </row>
    <row r="32" spans="1:10" ht="15.75">
      <c r="A32" s="183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ht="15.75">
      <c r="A33" s="183"/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ht="15.75">
      <c r="A34" s="183"/>
      <c r="B34" s="183"/>
      <c r="C34" s="183"/>
      <c r="D34" s="183"/>
      <c r="E34" s="183"/>
      <c r="F34" s="183"/>
      <c r="G34" s="183"/>
      <c r="H34" s="183"/>
      <c r="I34" s="183"/>
      <c r="J34" s="183"/>
    </row>
    <row r="35" spans="1:10" ht="15.75">
      <c r="A35" s="183"/>
      <c r="B35" s="183"/>
      <c r="C35" s="183"/>
      <c r="D35" s="183"/>
      <c r="E35" s="183"/>
      <c r="F35" s="183"/>
      <c r="G35" s="183"/>
      <c r="H35" s="183"/>
      <c r="I35" s="183"/>
      <c r="J35" s="183"/>
    </row>
    <row r="37" spans="1:10" ht="15.75" customHeight="1">
      <c r="A37" s="43" t="s">
        <v>819</v>
      </c>
      <c r="B37" s="184"/>
      <c r="C37" s="304"/>
      <c r="D37" s="304"/>
      <c r="E37" s="304"/>
      <c r="G37" s="58"/>
      <c r="I37" s="223"/>
      <c r="J37" s="223"/>
    </row>
    <row r="38" spans="1:10" ht="15.75" customHeight="1">
      <c r="A38" s="108"/>
      <c r="C38" s="305" t="s">
        <v>820</v>
      </c>
      <c r="D38" s="305"/>
      <c r="E38" s="305"/>
      <c r="F38" s="72"/>
      <c r="G38" s="185" t="s">
        <v>821</v>
      </c>
      <c r="I38" s="306" t="s">
        <v>822</v>
      </c>
      <c r="J38" s="306"/>
    </row>
    <row r="39" spans="1:10" ht="15.75" customHeight="1">
      <c r="A39" s="186" t="s">
        <v>823</v>
      </c>
      <c r="B39" s="184"/>
      <c r="C39" s="304"/>
      <c r="D39" s="304"/>
      <c r="E39" s="304"/>
      <c r="G39" s="58"/>
      <c r="I39" s="223"/>
      <c r="J39" s="223"/>
    </row>
    <row r="40" spans="1:10" ht="12.75" customHeight="1">
      <c r="A40" s="186"/>
      <c r="B40" s="187"/>
      <c r="C40" s="305" t="s">
        <v>820</v>
      </c>
      <c r="D40" s="305"/>
      <c r="E40" s="305"/>
      <c r="F40" s="72"/>
      <c r="G40" s="185" t="s">
        <v>821</v>
      </c>
      <c r="I40" s="306" t="s">
        <v>822</v>
      </c>
      <c r="J40" s="306"/>
    </row>
    <row r="41" spans="1:10" ht="15.75">
      <c r="A41" s="307"/>
      <c r="B41" s="184"/>
      <c r="C41" s="304"/>
      <c r="D41" s="304"/>
      <c r="E41" s="304"/>
      <c r="G41" s="58"/>
      <c r="I41" s="223"/>
      <c r="J41" s="223"/>
    </row>
    <row r="42" spans="1:10" ht="12.75" customHeight="1">
      <c r="A42" s="307"/>
      <c r="B42" s="187"/>
      <c r="C42" s="305" t="s">
        <v>820</v>
      </c>
      <c r="D42" s="305"/>
      <c r="E42" s="305"/>
      <c r="F42" s="72"/>
      <c r="G42" s="185" t="s">
        <v>821</v>
      </c>
      <c r="I42" s="306" t="s">
        <v>822</v>
      </c>
      <c r="J42" s="306"/>
    </row>
    <row r="43" spans="1:10" ht="15.75">
      <c r="A43" s="307"/>
      <c r="B43" s="184"/>
      <c r="C43" s="304"/>
      <c r="D43" s="304"/>
      <c r="E43" s="304"/>
      <c r="G43" s="58"/>
      <c r="I43" s="223"/>
      <c r="J43" s="223"/>
    </row>
    <row r="44" spans="1:10" ht="12.75" customHeight="1">
      <c r="A44" s="307"/>
      <c r="B44" s="187"/>
      <c r="C44" s="305" t="s">
        <v>820</v>
      </c>
      <c r="D44" s="305"/>
      <c r="E44" s="305"/>
      <c r="F44" s="72"/>
      <c r="G44" s="185" t="s">
        <v>821</v>
      </c>
      <c r="I44" s="306" t="s">
        <v>822</v>
      </c>
      <c r="J44" s="306"/>
    </row>
    <row r="45" spans="3:10" ht="15.75">
      <c r="C45" s="304"/>
      <c r="D45" s="304"/>
      <c r="E45" s="304"/>
      <c r="G45" s="58"/>
      <c r="I45" s="223"/>
      <c r="J45" s="223"/>
    </row>
    <row r="46" spans="3:10" ht="12.75" customHeight="1">
      <c r="C46" s="305" t="s">
        <v>820</v>
      </c>
      <c r="D46" s="305"/>
      <c r="E46" s="305"/>
      <c r="F46" s="72"/>
      <c r="G46" s="185" t="s">
        <v>821</v>
      </c>
      <c r="I46" s="306" t="s">
        <v>822</v>
      </c>
      <c r="J46" s="306"/>
    </row>
    <row r="48" spans="1:10" ht="12.75" customHeight="1">
      <c r="A48" s="301" t="s">
        <v>824</v>
      </c>
      <c r="B48" s="301"/>
      <c r="C48" s="301"/>
      <c r="D48" s="301"/>
      <c r="E48" s="301"/>
      <c r="F48" s="301"/>
      <c r="G48" s="301"/>
      <c r="H48" s="301"/>
      <c r="I48" s="301"/>
      <c r="J48" s="301"/>
    </row>
    <row r="49" spans="1:10" ht="12.75">
      <c r="A49" s="301"/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ht="12.75">
      <c r="A50" s="301"/>
      <c r="B50" s="301"/>
      <c r="C50" s="301"/>
      <c r="D50" s="301"/>
      <c r="E50" s="301"/>
      <c r="F50" s="301"/>
      <c r="G50" s="301"/>
      <c r="H50" s="301"/>
      <c r="I50" s="301"/>
      <c r="J50" s="301"/>
    </row>
    <row r="52" ht="15.75">
      <c r="A52" s="67" t="s">
        <v>825</v>
      </c>
    </row>
    <row r="53" spans="1:8" ht="15.75">
      <c r="A53" s="67" t="s">
        <v>826</v>
      </c>
      <c r="E53" s="67" t="s">
        <v>827</v>
      </c>
      <c r="H53" s="58"/>
    </row>
    <row r="54" ht="12.75">
      <c r="H54" s="185" t="s">
        <v>821</v>
      </c>
    </row>
    <row r="55" ht="15.75">
      <c r="A55" s="179" t="s">
        <v>828</v>
      </c>
    </row>
    <row r="56" ht="12.75" hidden="1"/>
    <row r="57" spans="3:10" ht="15.75">
      <c r="C57" s="304"/>
      <c r="D57" s="304"/>
      <c r="E57" s="304"/>
      <c r="G57" s="58"/>
      <c r="I57" s="223"/>
      <c r="J57" s="223"/>
    </row>
    <row r="58" spans="3:10" ht="12.75" customHeight="1">
      <c r="C58" s="305" t="s">
        <v>820</v>
      </c>
      <c r="D58" s="305"/>
      <c r="E58" s="305"/>
      <c r="F58" s="72"/>
      <c r="G58" s="185" t="s">
        <v>821</v>
      </c>
      <c r="I58" s="306" t="s">
        <v>822</v>
      </c>
      <c r="J58" s="306"/>
    </row>
  </sheetData>
  <sheetProtection selectLockedCells="1" selectUnlockedCells="1"/>
  <mergeCells count="47">
    <mergeCell ref="A48:J50"/>
    <mergeCell ref="C57:E57"/>
    <mergeCell ref="I57:J57"/>
    <mergeCell ref="C58:E58"/>
    <mergeCell ref="I58:J58"/>
    <mergeCell ref="C45:E45"/>
    <mergeCell ref="I45:J45"/>
    <mergeCell ref="C46:E46"/>
    <mergeCell ref="I46:J46"/>
    <mergeCell ref="A43:A44"/>
    <mergeCell ref="C43:E43"/>
    <mergeCell ref="I43:J43"/>
    <mergeCell ref="C44:E44"/>
    <mergeCell ref="I44:J44"/>
    <mergeCell ref="A41:A42"/>
    <mergeCell ref="C41:E41"/>
    <mergeCell ref="I41:J41"/>
    <mergeCell ref="C42:E42"/>
    <mergeCell ref="I42:J42"/>
    <mergeCell ref="C39:E39"/>
    <mergeCell ref="I39:J39"/>
    <mergeCell ref="C40:E40"/>
    <mergeCell ref="I40:J40"/>
    <mergeCell ref="H17:J17"/>
    <mergeCell ref="C37:E37"/>
    <mergeCell ref="I37:J37"/>
    <mergeCell ref="C38:E38"/>
    <mergeCell ref="I38:J38"/>
    <mergeCell ref="C11:E11"/>
    <mergeCell ref="H11:J11"/>
    <mergeCell ref="A12:J12"/>
    <mergeCell ref="A17:A18"/>
    <mergeCell ref="B17:B18"/>
    <mergeCell ref="C17:C18"/>
    <mergeCell ref="D17:D18"/>
    <mergeCell ref="E17:E18"/>
    <mergeCell ref="F17:F18"/>
    <mergeCell ref="G17:G18"/>
    <mergeCell ref="A8:J8"/>
    <mergeCell ref="A9:J9"/>
    <mergeCell ref="A10:B10"/>
    <mergeCell ref="C10:E10"/>
    <mergeCell ref="H10:J10"/>
    <mergeCell ref="A2:D2"/>
    <mergeCell ref="A3:D3"/>
    <mergeCell ref="A6:J6"/>
    <mergeCell ref="A7:J7"/>
  </mergeCells>
  <printOptions/>
  <pageMargins left="0.2902777777777778" right="0.1597222222222222" top="0.3298611111111111" bottom="0.2798611111111111" header="0.5118055555555555" footer="0.5118055555555555"/>
  <pageSetup horizontalDpi="300" verticalDpi="300" orientation="landscape" paperSize="9"/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="120" zoomScaleNormal="120" workbookViewId="0" topLeftCell="A1">
      <selection activeCell="B18" sqref="B18"/>
    </sheetView>
  </sheetViews>
  <sheetFormatPr defaultColWidth="9.00390625" defaultRowHeight="12.75"/>
  <cols>
    <col min="1" max="1" width="46.375" style="0" customWidth="1"/>
  </cols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 t="s">
        <v>192</v>
      </c>
      <c r="B3" s="191" t="s">
        <v>193</v>
      </c>
      <c r="C3" s="191"/>
      <c r="D3" s="191"/>
      <c r="E3" s="191"/>
      <c r="F3" s="191"/>
      <c r="G3" s="191"/>
      <c r="H3" s="191"/>
      <c r="I3" s="7"/>
      <c r="J3" s="7"/>
      <c r="K3" s="7"/>
      <c r="L3" s="7"/>
    </row>
    <row r="4" spans="1:12" ht="12.75">
      <c r="A4" s="7" t="s">
        <v>194</v>
      </c>
      <c r="B4" s="8" t="s">
        <v>195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7" t="s">
        <v>196</v>
      </c>
      <c r="B5" s="192" t="s">
        <v>197</v>
      </c>
      <c r="C5" s="192"/>
      <c r="D5" s="192"/>
      <c r="E5" s="192"/>
      <c r="F5" s="7"/>
      <c r="G5" s="7"/>
      <c r="H5" s="7"/>
      <c r="I5" s="7"/>
      <c r="J5" s="7"/>
      <c r="K5" s="7"/>
      <c r="L5" s="7"/>
    </row>
    <row r="6" spans="1:12" ht="12.75">
      <c r="A6" s="7" t="s">
        <v>198</v>
      </c>
      <c r="B6" s="192" t="s">
        <v>199</v>
      </c>
      <c r="C6" s="192"/>
      <c r="D6" s="192"/>
      <c r="E6" s="192"/>
      <c r="F6" s="7"/>
      <c r="G6" s="7"/>
      <c r="H6" s="7"/>
      <c r="I6" s="7"/>
      <c r="J6" s="7"/>
      <c r="K6" s="7"/>
      <c r="L6" s="7"/>
    </row>
    <row r="7" spans="1:12" ht="12.75">
      <c r="A7" s="7" t="s">
        <v>200</v>
      </c>
      <c r="B7" s="192" t="s">
        <v>201</v>
      </c>
      <c r="C7" s="192"/>
      <c r="D7" s="192"/>
      <c r="E7" s="192"/>
      <c r="F7" s="7"/>
      <c r="G7" s="7"/>
      <c r="H7" s="7"/>
      <c r="I7" s="7"/>
      <c r="J7" s="7"/>
      <c r="K7" s="7"/>
      <c r="L7" s="7"/>
    </row>
    <row r="8" spans="1:12" ht="12.75">
      <c r="A8" s="7" t="s">
        <v>202</v>
      </c>
      <c r="B8" s="192" t="s">
        <v>201</v>
      </c>
      <c r="C8" s="192"/>
      <c r="D8" s="192"/>
      <c r="E8" s="192"/>
      <c r="F8" s="7"/>
      <c r="G8" s="7"/>
      <c r="H8" s="7"/>
      <c r="I8" s="7"/>
      <c r="J8" s="7"/>
      <c r="K8" s="7"/>
      <c r="L8" s="7"/>
    </row>
    <row r="9" spans="1:12" ht="12.75">
      <c r="A9" s="7" t="s">
        <v>203</v>
      </c>
      <c r="B9" s="192" t="s">
        <v>201</v>
      </c>
      <c r="C9" s="192"/>
      <c r="D9" s="192"/>
      <c r="E9" s="192"/>
      <c r="F9" s="7"/>
      <c r="G9" s="7"/>
      <c r="H9" s="7"/>
      <c r="I9" s="7"/>
      <c r="J9" s="7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7"/>
      <c r="B11" s="193" t="s">
        <v>204</v>
      </c>
      <c r="C11" s="193"/>
      <c r="D11" s="193"/>
      <c r="E11" s="193"/>
      <c r="F11" s="193"/>
      <c r="G11" s="193"/>
      <c r="H11" s="193" t="s">
        <v>205</v>
      </c>
      <c r="I11" s="193"/>
      <c r="J11" s="193"/>
      <c r="K11" s="193"/>
      <c r="L11" s="193"/>
    </row>
    <row r="12" spans="1:12" ht="12.75">
      <c r="A12" s="7" t="s">
        <v>206</v>
      </c>
      <c r="B12" s="194" t="s">
        <v>207</v>
      </c>
      <c r="C12" s="194"/>
      <c r="D12" s="194"/>
      <c r="E12" s="194"/>
      <c r="F12" s="194"/>
      <c r="G12" s="194"/>
      <c r="H12" s="194" t="s">
        <v>208</v>
      </c>
      <c r="I12" s="194"/>
      <c r="J12" s="194"/>
      <c r="K12" s="194"/>
      <c r="L12" s="194"/>
    </row>
    <row r="13" spans="1:12" ht="12.75">
      <c r="A13" s="7" t="s">
        <v>209</v>
      </c>
      <c r="B13" s="194" t="s">
        <v>210</v>
      </c>
      <c r="C13" s="194"/>
      <c r="D13" s="194"/>
      <c r="E13" s="194"/>
      <c r="F13" s="194"/>
      <c r="G13" s="194"/>
      <c r="H13" s="194" t="s">
        <v>211</v>
      </c>
      <c r="I13" s="194"/>
      <c r="J13" s="194"/>
      <c r="K13" s="194"/>
      <c r="L13" s="194"/>
    </row>
    <row r="14" spans="1:12" ht="12.75">
      <c r="A14" s="7"/>
      <c r="B14" s="194" t="s">
        <v>212</v>
      </c>
      <c r="C14" s="194"/>
      <c r="D14" s="194"/>
      <c r="E14" s="194"/>
      <c r="F14" s="194"/>
      <c r="G14" s="194"/>
      <c r="H14" s="194" t="s">
        <v>213</v>
      </c>
      <c r="I14" s="194"/>
      <c r="J14" s="194"/>
      <c r="K14" s="194"/>
      <c r="L14" s="194"/>
    </row>
    <row r="15" spans="1:12" ht="12.75">
      <c r="A15" s="7"/>
      <c r="B15" s="194" t="s">
        <v>214</v>
      </c>
      <c r="C15" s="194"/>
      <c r="D15" s="194"/>
      <c r="E15" s="194"/>
      <c r="F15" s="194"/>
      <c r="G15" s="194"/>
      <c r="H15" s="194" t="s">
        <v>215</v>
      </c>
      <c r="I15" s="194"/>
      <c r="J15" s="194"/>
      <c r="K15" s="194"/>
      <c r="L15" s="194"/>
    </row>
    <row r="16" spans="1:12" ht="12.75">
      <c r="A16" s="7"/>
      <c r="B16" s="194" t="s">
        <v>216</v>
      </c>
      <c r="C16" s="194"/>
      <c r="D16" s="194"/>
      <c r="E16" s="194"/>
      <c r="F16" s="194"/>
      <c r="G16" s="194"/>
      <c r="H16" s="194" t="s">
        <v>217</v>
      </c>
      <c r="I16" s="194"/>
      <c r="J16" s="194"/>
      <c r="K16" s="194"/>
      <c r="L16" s="194"/>
    </row>
    <row r="17" spans="1:14" ht="12.75" customHeight="1">
      <c r="A17" s="7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6" t="s">
        <v>218</v>
      </c>
      <c r="N17" s="196"/>
    </row>
    <row r="18" spans="1:14" ht="12.75">
      <c r="A18" s="7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6"/>
      <c r="N18" s="196"/>
    </row>
    <row r="19" spans="1:14" ht="12.75">
      <c r="A19" s="7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6"/>
      <c r="N19" s="196"/>
    </row>
    <row r="20" spans="1:14" ht="12.75">
      <c r="A20" s="7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6"/>
      <c r="N20" s="196"/>
    </row>
    <row r="21" spans="1:14" ht="12.75">
      <c r="A21" s="7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6"/>
      <c r="N21" s="196"/>
    </row>
    <row r="22" spans="1:14" ht="12.75">
      <c r="A22" s="7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  <c r="N22" s="196"/>
    </row>
    <row r="23" spans="1:14" ht="12.75">
      <c r="A23" s="7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6"/>
      <c r="N23" s="196"/>
    </row>
    <row r="24" spans="1:14" ht="12.75">
      <c r="A24" s="7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196"/>
    </row>
    <row r="25" spans="1:14" ht="12.75">
      <c r="A25" s="7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196"/>
    </row>
    <row r="26" spans="1:14" ht="12.75">
      <c r="A26" s="7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6"/>
      <c r="N26" s="196"/>
    </row>
    <row r="27" spans="1:12" ht="12.75">
      <c r="A27" s="7"/>
      <c r="B27" s="197"/>
      <c r="C27" s="197"/>
      <c r="D27" s="197"/>
      <c r="E27" s="197"/>
      <c r="F27" s="197"/>
      <c r="G27" s="197"/>
      <c r="H27" s="198"/>
      <c r="I27" s="198"/>
      <c r="J27" s="198"/>
      <c r="K27" s="198"/>
      <c r="L27" s="198"/>
    </row>
    <row r="28" spans="1:12" ht="12.75">
      <c r="A28" s="7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10" t="s">
        <v>219</v>
      </c>
    </row>
    <row r="39" ht="12.75">
      <c r="A39" s="9"/>
    </row>
    <row r="40" ht="12.75">
      <c r="A40" s="9"/>
    </row>
    <row r="41" ht="12.75">
      <c r="A41" s="9"/>
    </row>
  </sheetData>
  <sheetProtection password="C76B" sheet="1" scenarios="1"/>
  <mergeCells count="43">
    <mergeCell ref="B27:G27"/>
    <mergeCell ref="H27:L27"/>
    <mergeCell ref="B28:G28"/>
    <mergeCell ref="H28:L28"/>
    <mergeCell ref="B25:G25"/>
    <mergeCell ref="H25:L25"/>
    <mergeCell ref="B26:G26"/>
    <mergeCell ref="H26:L26"/>
    <mergeCell ref="H22:L22"/>
    <mergeCell ref="B23:G23"/>
    <mergeCell ref="H23:L23"/>
    <mergeCell ref="B24:G24"/>
    <mergeCell ref="H24:L24"/>
    <mergeCell ref="M17:N26"/>
    <mergeCell ref="B18:G18"/>
    <mergeCell ref="H18:L18"/>
    <mergeCell ref="B19:G19"/>
    <mergeCell ref="H19:L19"/>
    <mergeCell ref="B20:G20"/>
    <mergeCell ref="H20:L20"/>
    <mergeCell ref="B21:G21"/>
    <mergeCell ref="H21:L21"/>
    <mergeCell ref="B22:G22"/>
    <mergeCell ref="B16:G16"/>
    <mergeCell ref="H16:L16"/>
    <mergeCell ref="B17:G17"/>
    <mergeCell ref="H17:L17"/>
    <mergeCell ref="B14:G14"/>
    <mergeCell ref="H14:L14"/>
    <mergeCell ref="B15:G15"/>
    <mergeCell ref="H15:L15"/>
    <mergeCell ref="B12:G12"/>
    <mergeCell ref="H12:L12"/>
    <mergeCell ref="B13:G13"/>
    <mergeCell ref="H13:L13"/>
    <mergeCell ref="B8:E8"/>
    <mergeCell ref="B9:E9"/>
    <mergeCell ref="B11:G11"/>
    <mergeCell ref="H11:L11"/>
    <mergeCell ref="B3:H3"/>
    <mergeCell ref="B5:E5"/>
    <mergeCell ref="B6:E6"/>
    <mergeCell ref="B7:E7"/>
  </mergeCells>
  <hyperlinks>
    <hyperlink ref="A38" r:id="rId1" display="Питання, пропозиції або про помилки пишіть на форумі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L621"/>
  <sheetViews>
    <sheetView tabSelected="1" zoomScale="120" zoomScaleNormal="120" workbookViewId="0" topLeftCell="A4">
      <selection activeCell="G379" sqref="G379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6.875" style="11" customWidth="1"/>
    <col min="4" max="4" width="8.875" style="11" customWidth="1"/>
    <col min="5" max="5" width="13.875" style="11" customWidth="1"/>
    <col min="6" max="6" width="8.875" style="11" customWidth="1"/>
    <col min="7" max="7" width="11.875" style="11" customWidth="1"/>
    <col min="8" max="8" width="8.875" style="11" customWidth="1"/>
    <col min="9" max="9" width="12.875" style="11" customWidth="1"/>
    <col min="10" max="250" width="8.875" style="11" customWidth="1"/>
  </cols>
  <sheetData>
    <row r="1" spans="1:9" s="14" customFormat="1" ht="15.75" hidden="1">
      <c r="A1" s="12"/>
      <c r="B1" s="13" t="s">
        <v>220</v>
      </c>
      <c r="C1" s="12"/>
      <c r="D1" s="12"/>
      <c r="E1" s="12"/>
      <c r="F1" s="12"/>
      <c r="G1" s="12"/>
      <c r="H1" s="12"/>
      <c r="I1" s="12"/>
    </row>
    <row r="2" spans="1:2" ht="15.75" hidden="1">
      <c r="A2" s="199" t="str">
        <f>CONCATENATE("станом на ",Заполнить!$B$7)</f>
        <v>станом на «___»___грудня____20_20_ р.</v>
      </c>
      <c r="B2" s="199"/>
    </row>
    <row r="3" ht="12.75" hidden="1"/>
    <row r="4" spans="1:9" ht="13.5" customHeight="1">
      <c r="A4" s="200" t="s">
        <v>193</v>
      </c>
      <c r="B4" s="200"/>
      <c r="C4" s="200"/>
      <c r="D4" s="200"/>
      <c r="E4" s="200"/>
      <c r="F4" s="200"/>
      <c r="G4" s="200"/>
      <c r="H4" s="200"/>
      <c r="I4" s="200"/>
    </row>
    <row r="5" spans="1:9" ht="12.75" customHeight="1" hidden="1">
      <c r="A5" s="201" t="s">
        <v>221</v>
      </c>
      <c r="B5" s="201"/>
      <c r="C5" s="201"/>
      <c r="D5" s="201"/>
      <c r="E5" s="201"/>
      <c r="F5" s="201"/>
      <c r="G5" s="201"/>
      <c r="H5" s="201"/>
      <c r="I5" s="201"/>
    </row>
    <row r="6" spans="1:9" ht="18" customHeight="1" hidden="1">
      <c r="A6" s="201"/>
      <c r="B6" s="201"/>
      <c r="C6" s="201"/>
      <c r="D6" s="201"/>
      <c r="E6" s="201"/>
      <c r="F6" s="201"/>
      <c r="G6" s="201"/>
      <c r="H6" s="201"/>
      <c r="I6" s="201"/>
    </row>
    <row r="7" spans="1:9" ht="12.75" hidden="1">
      <c r="A7" s="15"/>
      <c r="B7" s="15"/>
      <c r="C7" s="15"/>
      <c r="D7" s="15"/>
      <c r="E7" s="15"/>
      <c r="F7" s="15"/>
      <c r="G7" s="15"/>
      <c r="H7" s="15"/>
      <c r="I7" s="15"/>
    </row>
    <row r="8" spans="1:9" ht="12.75" customHeight="1" hidden="1">
      <c r="A8" s="202" t="s">
        <v>222</v>
      </c>
      <c r="B8" s="202"/>
      <c r="C8" s="16"/>
      <c r="D8" s="15"/>
      <c r="E8" s="17" t="str">
        <f>Заполнить!H16</f>
        <v>О.О.Солдатенко</v>
      </c>
      <c r="F8" s="15"/>
      <c r="G8" s="15"/>
      <c r="H8" s="15"/>
      <c r="I8" s="15"/>
    </row>
    <row r="9" spans="1:12" s="13" customFormat="1" ht="11.25" hidden="1">
      <c r="A9" s="18"/>
      <c r="B9" s="18"/>
      <c r="C9" s="18" t="s">
        <v>223</v>
      </c>
      <c r="D9" s="18"/>
      <c r="E9" s="18"/>
      <c r="F9" s="18"/>
      <c r="G9" s="18"/>
      <c r="H9" s="18"/>
      <c r="I9" s="18"/>
      <c r="L9" s="19"/>
    </row>
    <row r="10" spans="2:9" ht="8.25" customHeight="1" hidden="1">
      <c r="B10" s="15"/>
      <c r="C10" s="15"/>
      <c r="D10" s="15"/>
      <c r="E10" s="15"/>
      <c r="F10" s="15"/>
      <c r="G10" s="15"/>
      <c r="H10" s="15"/>
      <c r="I10" s="15"/>
    </row>
    <row r="11" spans="2:9" ht="15.75" hidden="1">
      <c r="B11" s="20" t="s">
        <v>224</v>
      </c>
      <c r="C11" s="15"/>
      <c r="D11" s="15"/>
      <c r="E11" s="15"/>
      <c r="F11" s="15"/>
      <c r="G11" s="15"/>
      <c r="H11" s="15"/>
      <c r="I11" s="15"/>
    </row>
    <row r="12" spans="1:9" ht="12.75" hidden="1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8.2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ht="3" customHeight="1">
      <c r="A14" s="11" t="s">
        <v>225</v>
      </c>
    </row>
    <row r="15" spans="1:9" ht="12.75" customHeight="1" hidden="1">
      <c r="A15" s="203" t="s">
        <v>226</v>
      </c>
      <c r="B15" s="203"/>
      <c r="C15" s="203"/>
      <c r="D15" s="203"/>
      <c r="E15" s="203"/>
      <c r="F15" s="203"/>
      <c r="G15" s="203"/>
      <c r="H15" s="203"/>
      <c r="I15" s="203"/>
    </row>
    <row r="16" spans="1:9" ht="12.75" hidden="1">
      <c r="A16" s="203"/>
      <c r="B16" s="203"/>
      <c r="C16" s="203"/>
      <c r="D16" s="203"/>
      <c r="E16" s="203"/>
      <c r="F16" s="203"/>
      <c r="G16" s="203"/>
      <c r="H16" s="203"/>
      <c r="I16" s="203"/>
    </row>
    <row r="17" ht="12.75" hidden="1">
      <c r="A17" s="21" t="s">
        <v>227</v>
      </c>
    </row>
    <row r="18" ht="9" customHeight="1" hidden="1"/>
    <row r="19" ht="12.75" hidden="1"/>
    <row r="20" spans="1:5" ht="15" customHeight="1" hidden="1">
      <c r="A20" s="204" t="s">
        <v>228</v>
      </c>
      <c r="B20" s="204"/>
      <c r="C20" s="22"/>
      <c r="D20" s="22"/>
      <c r="E20" s="22"/>
    </row>
    <row r="21" spans="1:10" ht="12.75" customHeight="1">
      <c r="A21" s="205" t="s">
        <v>229</v>
      </c>
      <c r="B21" s="205" t="s">
        <v>230</v>
      </c>
      <c r="C21" s="205" t="s">
        <v>231</v>
      </c>
      <c r="D21" s="205" t="s">
        <v>232</v>
      </c>
      <c r="E21" s="205"/>
      <c r="F21" s="23"/>
      <c r="G21" s="23"/>
      <c r="H21" s="23"/>
      <c r="I21" s="205"/>
      <c r="J21" s="91"/>
    </row>
    <row r="22" spans="1:10" ht="12.75">
      <c r="A22" s="205"/>
      <c r="B22" s="205"/>
      <c r="C22" s="205"/>
      <c r="D22" s="205"/>
      <c r="E22" s="205"/>
      <c r="F22" s="23"/>
      <c r="G22" s="23"/>
      <c r="H22" s="23"/>
      <c r="I22" s="205"/>
      <c r="J22" s="91"/>
    </row>
    <row r="23" spans="1:10" ht="12.75" customHeight="1">
      <c r="A23" s="205"/>
      <c r="B23" s="205"/>
      <c r="C23" s="205"/>
      <c r="D23" s="205"/>
      <c r="E23" s="205"/>
      <c r="F23" s="23"/>
      <c r="G23" s="23"/>
      <c r="H23" s="23"/>
      <c r="I23" s="205"/>
      <c r="J23" s="24"/>
    </row>
    <row r="24" spans="1:10" ht="61.5" customHeight="1">
      <c r="A24" s="205"/>
      <c r="B24" s="205"/>
      <c r="C24" s="205"/>
      <c r="D24" s="92" t="s">
        <v>233</v>
      </c>
      <c r="E24" s="92" t="s">
        <v>234</v>
      </c>
      <c r="F24" s="92" t="s">
        <v>235</v>
      </c>
      <c r="G24" s="92" t="s">
        <v>236</v>
      </c>
      <c r="H24" s="92" t="s">
        <v>237</v>
      </c>
      <c r="I24" s="205"/>
      <c r="J24" s="91"/>
    </row>
    <row r="25" spans="1:10" ht="12.75">
      <c r="A25" s="205"/>
      <c r="B25" s="205"/>
      <c r="C25" s="205"/>
      <c r="D25" s="92"/>
      <c r="E25" s="92"/>
      <c r="F25" s="92"/>
      <c r="G25" s="92"/>
      <c r="H25" s="92"/>
      <c r="I25" s="205"/>
      <c r="J25" s="91"/>
    </row>
    <row r="26" spans="1:10" ht="12.75">
      <c r="A26" s="26">
        <v>1</v>
      </c>
      <c r="B26" s="26">
        <v>2</v>
      </c>
      <c r="C26" s="26">
        <v>3</v>
      </c>
      <c r="D26" s="26">
        <v>4</v>
      </c>
      <c r="E26" s="26">
        <v>5</v>
      </c>
      <c r="F26" s="26">
        <v>13</v>
      </c>
      <c r="G26" s="26">
        <v>6</v>
      </c>
      <c r="H26" s="26">
        <v>15</v>
      </c>
      <c r="I26" s="26"/>
      <c r="J26" s="24"/>
    </row>
    <row r="27" spans="1:10" ht="12.75">
      <c r="A27" s="26"/>
      <c r="B27" s="26">
        <v>1013</v>
      </c>
      <c r="C27" s="26"/>
      <c r="D27" s="26"/>
      <c r="E27" s="26"/>
      <c r="F27" s="26"/>
      <c r="G27" s="26"/>
      <c r="H27" s="26"/>
      <c r="I27" s="26"/>
      <c r="J27" s="24"/>
    </row>
    <row r="28" spans="1:10" ht="25.5">
      <c r="A28" s="23">
        <v>1</v>
      </c>
      <c r="B28" s="27" t="s">
        <v>238</v>
      </c>
      <c r="C28" s="27" t="s">
        <v>239</v>
      </c>
      <c r="D28" s="28">
        <v>1</v>
      </c>
      <c r="E28" s="29">
        <v>844584</v>
      </c>
      <c r="F28" s="29"/>
      <c r="G28" s="29">
        <v>123152.4</v>
      </c>
      <c r="H28" s="28"/>
      <c r="I28" s="27"/>
      <c r="J28" s="24"/>
    </row>
    <row r="29" spans="1:10" ht="12.75">
      <c r="A29" s="23">
        <v>2</v>
      </c>
      <c r="B29" s="27" t="s">
        <v>240</v>
      </c>
      <c r="C29" s="27" t="s">
        <v>239</v>
      </c>
      <c r="D29" s="28">
        <v>1</v>
      </c>
      <c r="E29" s="29">
        <v>3000</v>
      </c>
      <c r="F29" s="29"/>
      <c r="G29" s="29">
        <v>1538</v>
      </c>
      <c r="H29" s="28"/>
      <c r="I29" s="27"/>
      <c r="J29" s="24"/>
    </row>
    <row r="30" spans="1:10" ht="12.75">
      <c r="A30" s="23">
        <v>3</v>
      </c>
      <c r="B30" s="27" t="s">
        <v>241</v>
      </c>
      <c r="C30" s="27" t="s">
        <v>239</v>
      </c>
      <c r="D30" s="28">
        <v>1</v>
      </c>
      <c r="E30" s="29">
        <v>399023</v>
      </c>
      <c r="F30" s="29"/>
      <c r="G30" s="29">
        <v>247726.43</v>
      </c>
      <c r="H30" s="28"/>
      <c r="I30" s="27"/>
      <c r="J30" s="24"/>
    </row>
    <row r="31" spans="1:10" ht="12.75">
      <c r="A31" s="23">
        <v>4</v>
      </c>
      <c r="B31" s="27" t="s">
        <v>242</v>
      </c>
      <c r="C31" s="27" t="s">
        <v>239</v>
      </c>
      <c r="D31" s="28">
        <v>1</v>
      </c>
      <c r="E31" s="29">
        <v>260551.4</v>
      </c>
      <c r="F31" s="29"/>
      <c r="G31" s="29">
        <v>216040.54</v>
      </c>
      <c r="H31" s="28"/>
      <c r="I31" s="27"/>
      <c r="J31" s="24"/>
    </row>
    <row r="32" spans="1:10" ht="25.5">
      <c r="A32" s="23">
        <v>5</v>
      </c>
      <c r="B32" s="27" t="s">
        <v>243</v>
      </c>
      <c r="C32" s="27" t="s">
        <v>244</v>
      </c>
      <c r="D32" s="28">
        <v>1</v>
      </c>
      <c r="E32" s="29">
        <v>59875</v>
      </c>
      <c r="F32" s="29"/>
      <c r="G32" s="29">
        <v>49646.35</v>
      </c>
      <c r="H32" s="28"/>
      <c r="I32" s="27"/>
      <c r="J32" s="24"/>
    </row>
    <row r="33" spans="1:10" ht="12.75">
      <c r="A33" s="23">
        <v>6</v>
      </c>
      <c r="B33" s="27" t="s">
        <v>245</v>
      </c>
      <c r="C33" s="27" t="s">
        <v>239</v>
      </c>
      <c r="D33" s="28">
        <v>1</v>
      </c>
      <c r="E33" s="29">
        <v>320129.5</v>
      </c>
      <c r="F33" s="29"/>
      <c r="G33" s="29">
        <v>300121.4</v>
      </c>
      <c r="H33" s="28"/>
      <c r="I33" s="27"/>
      <c r="J33" s="24"/>
    </row>
    <row r="34" spans="1:10" ht="38.25">
      <c r="A34" s="23"/>
      <c r="B34" s="27" t="s">
        <v>246</v>
      </c>
      <c r="C34" s="27"/>
      <c r="D34" s="28">
        <v>1</v>
      </c>
      <c r="E34" s="29">
        <v>1225539.82</v>
      </c>
      <c r="F34" s="29"/>
      <c r="G34" s="29">
        <v>1123411.49</v>
      </c>
      <c r="H34" s="28"/>
      <c r="I34" s="27"/>
      <c r="J34" s="24"/>
    </row>
    <row r="35" spans="1:10" ht="14.25" customHeight="1">
      <c r="A35" s="206" t="s">
        <v>247</v>
      </c>
      <c r="B35" s="206"/>
      <c r="C35" s="206"/>
      <c r="D35" s="30">
        <v>0</v>
      </c>
      <c r="E35" s="31">
        <f>SUM(E28:E34)</f>
        <v>3112702.7199999997</v>
      </c>
      <c r="F35" s="31">
        <f>SUM(F28:F33)</f>
        <v>0</v>
      </c>
      <c r="G35" s="31">
        <f>SUM(G28:G34)</f>
        <v>2061636.6099999999</v>
      </c>
      <c r="H35" s="32"/>
      <c r="I35" s="33"/>
      <c r="J35" s="24"/>
    </row>
    <row r="36" spans="1:10" ht="12.75">
      <c r="A36" s="11" t="e">
        <f>CONCATENATE("Число порядкових номерів на сторінці: ",ЧислоПрописом(COUNTA(A28:A33))," (з ",A28," по ",A33,")")</f>
        <v>#NAME?</v>
      </c>
      <c r="B36" s="33"/>
      <c r="C36" s="34" t="e">
        <f>CONCATENATE("Загальна кількість у натуральних вимірах фактично на сторінці: ",ЧислоПрописом(D35))</f>
        <v>#NAME?</v>
      </c>
      <c r="D36" s="32"/>
      <c r="E36" s="35"/>
      <c r="F36" s="35"/>
      <c r="G36" s="35"/>
      <c r="H36" s="32"/>
      <c r="I36" s="33"/>
      <c r="J36" s="24"/>
    </row>
    <row r="37" spans="2:10" ht="12.75">
      <c r="B37" s="36"/>
      <c r="C37" s="34" t="e">
        <f>CONCATENATE("Загальна кількість у натуральних вимірах за даними бухобліку на сторінці: ",ЧислоПрописом(#REF!))</f>
        <v>#NAME?</v>
      </c>
      <c r="D37" s="32"/>
      <c r="E37" s="35"/>
      <c r="F37" s="35"/>
      <c r="G37" s="35"/>
      <c r="H37" s="32"/>
      <c r="I37" s="33"/>
      <c r="J37" s="24"/>
    </row>
    <row r="38" spans="1:10" ht="12.75" customHeight="1">
      <c r="A38" s="205" t="s">
        <v>229</v>
      </c>
      <c r="B38" s="205" t="s">
        <v>230</v>
      </c>
      <c r="C38" s="205" t="s">
        <v>231</v>
      </c>
      <c r="D38" s="205" t="s">
        <v>232</v>
      </c>
      <c r="E38" s="205"/>
      <c r="F38" s="23"/>
      <c r="G38" s="23"/>
      <c r="H38" s="23"/>
      <c r="I38" s="205" t="s">
        <v>248</v>
      </c>
      <c r="J38" s="24"/>
    </row>
    <row r="39" spans="1:10" ht="12.75">
      <c r="A39" s="205"/>
      <c r="B39" s="205"/>
      <c r="C39" s="205"/>
      <c r="D39" s="205"/>
      <c r="E39" s="205"/>
      <c r="F39" s="23"/>
      <c r="G39" s="23"/>
      <c r="H39" s="23"/>
      <c r="I39" s="205"/>
      <c r="J39" s="24"/>
    </row>
    <row r="40" spans="1:10" ht="12.75" customHeight="1">
      <c r="A40" s="205"/>
      <c r="B40" s="205"/>
      <c r="C40" s="205"/>
      <c r="D40" s="205"/>
      <c r="E40" s="205"/>
      <c r="F40" s="23"/>
      <c r="G40" s="23"/>
      <c r="H40" s="23"/>
      <c r="I40" s="205"/>
      <c r="J40" s="24"/>
    </row>
    <row r="41" spans="1:10" ht="33.75" customHeight="1">
      <c r="A41" s="205"/>
      <c r="B41" s="205"/>
      <c r="C41" s="205"/>
      <c r="D41" s="92" t="s">
        <v>233</v>
      </c>
      <c r="E41" s="92" t="s">
        <v>249</v>
      </c>
      <c r="F41" s="92" t="s">
        <v>235</v>
      </c>
      <c r="G41" s="92" t="s">
        <v>250</v>
      </c>
      <c r="H41" s="92" t="s">
        <v>237</v>
      </c>
      <c r="I41" s="205"/>
      <c r="J41" s="24"/>
    </row>
    <row r="42" spans="1:10" ht="31.5" customHeight="1">
      <c r="A42" s="205"/>
      <c r="B42" s="205"/>
      <c r="C42" s="205"/>
      <c r="D42" s="92"/>
      <c r="E42" s="92"/>
      <c r="F42" s="92"/>
      <c r="G42" s="92"/>
      <c r="H42" s="92"/>
      <c r="I42" s="205"/>
      <c r="J42" s="24"/>
    </row>
    <row r="43" spans="1:10" ht="12.75">
      <c r="A43" s="26">
        <v>1</v>
      </c>
      <c r="B43" s="26">
        <v>2</v>
      </c>
      <c r="C43" s="26">
        <v>7</v>
      </c>
      <c r="D43" s="26">
        <v>8</v>
      </c>
      <c r="E43" s="26">
        <v>9</v>
      </c>
      <c r="F43" s="26">
        <v>13</v>
      </c>
      <c r="G43" s="26">
        <v>14</v>
      </c>
      <c r="H43" s="26">
        <v>15</v>
      </c>
      <c r="I43" s="26">
        <v>16</v>
      </c>
      <c r="J43" s="24"/>
    </row>
    <row r="44" spans="1:10" ht="12.75">
      <c r="A44" s="23"/>
      <c r="B44" s="26">
        <v>1014</v>
      </c>
      <c r="C44" s="27"/>
      <c r="D44" s="28"/>
      <c r="E44" s="29"/>
      <c r="F44" s="29"/>
      <c r="G44" s="29"/>
      <c r="H44" s="28"/>
      <c r="I44" s="27"/>
      <c r="J44" s="24"/>
    </row>
    <row r="45" spans="1:10" ht="12.75">
      <c r="A45" s="23">
        <v>8</v>
      </c>
      <c r="B45" s="27" t="s">
        <v>251</v>
      </c>
      <c r="C45" s="27" t="s">
        <v>239</v>
      </c>
      <c r="D45" s="28">
        <v>1</v>
      </c>
      <c r="E45" s="29">
        <v>909</v>
      </c>
      <c r="F45" s="29">
        <v>909</v>
      </c>
      <c r="G45" s="29">
        <f aca="true" t="shared" si="0" ref="G45:G87">F45-F45</f>
        <v>0</v>
      </c>
      <c r="H45" s="28"/>
      <c r="I45" s="27"/>
      <c r="J45" s="24"/>
    </row>
    <row r="46" spans="1:10" ht="12.75">
      <c r="A46" s="23">
        <v>9</v>
      </c>
      <c r="B46" s="27" t="s">
        <v>252</v>
      </c>
      <c r="C46" s="27" t="s">
        <v>239</v>
      </c>
      <c r="D46" s="28">
        <v>1</v>
      </c>
      <c r="E46" s="29">
        <v>244</v>
      </c>
      <c r="F46" s="29">
        <v>244</v>
      </c>
      <c r="G46" s="29">
        <f t="shared" si="0"/>
        <v>0</v>
      </c>
      <c r="H46" s="28"/>
      <c r="I46" s="27"/>
      <c r="J46" s="24"/>
    </row>
    <row r="47" spans="1:10" ht="12.75">
      <c r="A47" s="23">
        <v>10</v>
      </c>
      <c r="B47" s="27" t="s">
        <v>253</v>
      </c>
      <c r="C47" s="27" t="s">
        <v>239</v>
      </c>
      <c r="D47" s="28">
        <v>2</v>
      </c>
      <c r="E47" s="29">
        <v>1821</v>
      </c>
      <c r="F47" s="29">
        <v>1821</v>
      </c>
      <c r="G47" s="29">
        <f t="shared" si="0"/>
        <v>0</v>
      </c>
      <c r="H47" s="28"/>
      <c r="I47" s="27"/>
      <c r="J47" s="24"/>
    </row>
    <row r="48" spans="1:10" ht="12.75">
      <c r="A48" s="23">
        <v>11</v>
      </c>
      <c r="B48" s="27" t="s">
        <v>254</v>
      </c>
      <c r="C48" s="27" t="s">
        <v>239</v>
      </c>
      <c r="D48" s="28">
        <v>1</v>
      </c>
      <c r="E48" s="29">
        <v>358</v>
      </c>
      <c r="F48" s="29">
        <v>358</v>
      </c>
      <c r="G48" s="29">
        <f t="shared" si="0"/>
        <v>0</v>
      </c>
      <c r="H48" s="28"/>
      <c r="I48" s="27"/>
      <c r="J48" s="24"/>
    </row>
    <row r="49" spans="1:10" ht="12.75">
      <c r="A49" s="23">
        <v>12</v>
      </c>
      <c r="B49" s="27" t="s">
        <v>255</v>
      </c>
      <c r="C49" s="27"/>
      <c r="D49" s="28"/>
      <c r="E49" s="29">
        <v>9000</v>
      </c>
      <c r="F49" s="29">
        <v>250</v>
      </c>
      <c r="G49" s="29">
        <f t="shared" si="0"/>
        <v>0</v>
      </c>
      <c r="H49" s="28"/>
      <c r="I49" s="27"/>
      <c r="J49" s="24"/>
    </row>
    <row r="50" spans="1:10" ht="12.75">
      <c r="A50" s="23">
        <v>13</v>
      </c>
      <c r="B50" s="27" t="s">
        <v>256</v>
      </c>
      <c r="C50" s="27"/>
      <c r="D50" s="28"/>
      <c r="E50" s="29">
        <v>8900</v>
      </c>
      <c r="F50" s="29"/>
      <c r="G50" s="29">
        <f t="shared" si="0"/>
        <v>0</v>
      </c>
      <c r="H50" s="28"/>
      <c r="I50" s="27"/>
      <c r="J50" s="24"/>
    </row>
    <row r="51" spans="1:10" ht="25.5">
      <c r="A51" s="23">
        <v>14</v>
      </c>
      <c r="B51" s="27" t="s">
        <v>257</v>
      </c>
      <c r="C51" s="27" t="s">
        <v>239</v>
      </c>
      <c r="D51" s="28">
        <v>1</v>
      </c>
      <c r="E51" s="29">
        <v>728</v>
      </c>
      <c r="F51" s="29">
        <v>728</v>
      </c>
      <c r="G51" s="29">
        <f t="shared" si="0"/>
        <v>0</v>
      </c>
      <c r="H51" s="28"/>
      <c r="I51" s="27"/>
      <c r="J51" s="24"/>
    </row>
    <row r="52" spans="1:10" ht="12.75">
      <c r="A52" s="23">
        <v>15</v>
      </c>
      <c r="B52" s="27" t="s">
        <v>258</v>
      </c>
      <c r="C52" s="27" t="s">
        <v>239</v>
      </c>
      <c r="D52" s="28">
        <v>1</v>
      </c>
      <c r="E52" s="29">
        <v>1440</v>
      </c>
      <c r="F52" s="29">
        <v>1440</v>
      </c>
      <c r="G52" s="29">
        <f t="shared" si="0"/>
        <v>0</v>
      </c>
      <c r="H52" s="28"/>
      <c r="I52" s="27"/>
      <c r="J52" s="24"/>
    </row>
    <row r="53" spans="1:10" ht="12.75">
      <c r="A53" s="23">
        <v>16</v>
      </c>
      <c r="B53" s="27" t="s">
        <v>259</v>
      </c>
      <c r="C53" s="27" t="s">
        <v>239</v>
      </c>
      <c r="D53" s="28">
        <v>1</v>
      </c>
      <c r="E53" s="29">
        <v>148</v>
      </c>
      <c r="F53" s="29">
        <v>148</v>
      </c>
      <c r="G53" s="29">
        <f t="shared" si="0"/>
        <v>0</v>
      </c>
      <c r="H53" s="28"/>
      <c r="I53" s="27"/>
      <c r="J53" s="24"/>
    </row>
    <row r="54" spans="1:10" ht="12.75">
      <c r="A54" s="23">
        <v>17</v>
      </c>
      <c r="B54" s="27" t="s">
        <v>260</v>
      </c>
      <c r="C54" s="27" t="s">
        <v>239</v>
      </c>
      <c r="D54" s="28">
        <v>1</v>
      </c>
      <c r="E54" s="29">
        <v>236</v>
      </c>
      <c r="F54" s="29">
        <v>236</v>
      </c>
      <c r="G54" s="29">
        <f t="shared" si="0"/>
        <v>0</v>
      </c>
      <c r="H54" s="28"/>
      <c r="I54" s="27"/>
      <c r="J54" s="24"/>
    </row>
    <row r="55" spans="1:10" ht="12.75">
      <c r="A55" s="23">
        <v>18</v>
      </c>
      <c r="B55" s="27" t="s">
        <v>261</v>
      </c>
      <c r="C55" s="27" t="s">
        <v>239</v>
      </c>
      <c r="D55" s="28">
        <v>1</v>
      </c>
      <c r="E55" s="29">
        <v>339</v>
      </c>
      <c r="F55" s="29">
        <v>339</v>
      </c>
      <c r="G55" s="29">
        <f t="shared" si="0"/>
        <v>0</v>
      </c>
      <c r="H55" s="28"/>
      <c r="I55" s="27"/>
      <c r="J55" s="24"/>
    </row>
    <row r="56" spans="1:10" ht="12.75">
      <c r="A56" s="23">
        <v>19</v>
      </c>
      <c r="B56" s="27" t="s">
        <v>262</v>
      </c>
      <c r="C56" s="27" t="s">
        <v>239</v>
      </c>
      <c r="D56" s="28">
        <v>1</v>
      </c>
      <c r="E56" s="29">
        <v>4092</v>
      </c>
      <c r="F56" s="29">
        <v>4092</v>
      </c>
      <c r="G56" s="29">
        <f t="shared" si="0"/>
        <v>0</v>
      </c>
      <c r="H56" s="28"/>
      <c r="I56" s="27"/>
      <c r="J56" s="24"/>
    </row>
    <row r="57" spans="1:10" ht="12.75">
      <c r="A57" s="23">
        <v>20</v>
      </c>
      <c r="B57" s="27" t="s">
        <v>263</v>
      </c>
      <c r="C57" s="27" t="s">
        <v>239</v>
      </c>
      <c r="D57" s="28">
        <v>1</v>
      </c>
      <c r="E57" s="29">
        <v>5844</v>
      </c>
      <c r="F57" s="29">
        <v>5844</v>
      </c>
      <c r="G57" s="29">
        <f t="shared" si="0"/>
        <v>0</v>
      </c>
      <c r="H57" s="28"/>
      <c r="I57" s="27"/>
      <c r="J57" s="24"/>
    </row>
    <row r="58" spans="1:10" ht="12.75">
      <c r="A58" s="23">
        <v>21</v>
      </c>
      <c r="B58" s="27" t="s">
        <v>264</v>
      </c>
      <c r="C58" s="27" t="s">
        <v>239</v>
      </c>
      <c r="D58" s="28">
        <v>2</v>
      </c>
      <c r="E58" s="29">
        <v>4330</v>
      </c>
      <c r="F58" s="29">
        <v>8660</v>
      </c>
      <c r="G58" s="29">
        <f t="shared" si="0"/>
        <v>0</v>
      </c>
      <c r="H58" s="28"/>
      <c r="I58" s="27"/>
      <c r="J58" s="24"/>
    </row>
    <row r="59" spans="1:10" ht="12.75">
      <c r="A59" s="23">
        <v>22</v>
      </c>
      <c r="B59" s="27" t="s">
        <v>265</v>
      </c>
      <c r="C59" s="27" t="s">
        <v>239</v>
      </c>
      <c r="D59" s="28">
        <v>1</v>
      </c>
      <c r="E59" s="29">
        <v>15622</v>
      </c>
      <c r="F59" s="29">
        <v>15622</v>
      </c>
      <c r="G59" s="29">
        <f t="shared" si="0"/>
        <v>0</v>
      </c>
      <c r="H59" s="28"/>
      <c r="I59" s="27"/>
      <c r="J59" s="24"/>
    </row>
    <row r="60" spans="1:10" ht="12.75">
      <c r="A60" s="23">
        <v>23</v>
      </c>
      <c r="B60" s="27" t="s">
        <v>266</v>
      </c>
      <c r="C60" s="27" t="s">
        <v>239</v>
      </c>
      <c r="D60" s="28">
        <v>1</v>
      </c>
      <c r="E60" s="29">
        <v>2955</v>
      </c>
      <c r="F60" s="29">
        <v>2955</v>
      </c>
      <c r="G60" s="29">
        <f t="shared" si="0"/>
        <v>0</v>
      </c>
      <c r="H60" s="28"/>
      <c r="I60" s="27"/>
      <c r="J60" s="24"/>
    </row>
    <row r="61" spans="1:10" ht="12.75">
      <c r="A61" s="23">
        <v>24</v>
      </c>
      <c r="B61" s="27" t="s">
        <v>267</v>
      </c>
      <c r="C61" s="27" t="s">
        <v>239</v>
      </c>
      <c r="D61" s="28">
        <v>1</v>
      </c>
      <c r="E61" s="29">
        <v>400</v>
      </c>
      <c r="F61" s="29">
        <v>400</v>
      </c>
      <c r="G61" s="29">
        <f t="shared" si="0"/>
        <v>0</v>
      </c>
      <c r="H61" s="28"/>
      <c r="I61" s="27"/>
      <c r="J61" s="24"/>
    </row>
    <row r="62" spans="1:10" ht="12.75">
      <c r="A62" s="23">
        <v>25</v>
      </c>
      <c r="B62" s="27" t="s">
        <v>268</v>
      </c>
      <c r="C62" s="27" t="s">
        <v>239</v>
      </c>
      <c r="D62" s="28">
        <v>1</v>
      </c>
      <c r="E62" s="29">
        <v>1623</v>
      </c>
      <c r="F62" s="29">
        <v>1623</v>
      </c>
      <c r="G62" s="29">
        <f t="shared" si="0"/>
        <v>0</v>
      </c>
      <c r="H62" s="28"/>
      <c r="I62" s="27"/>
      <c r="J62" s="24"/>
    </row>
    <row r="63" spans="1:10" ht="12.75">
      <c r="A63" s="23">
        <v>26</v>
      </c>
      <c r="B63" s="27" t="s">
        <v>269</v>
      </c>
      <c r="C63" s="27" t="s">
        <v>239</v>
      </c>
      <c r="D63" s="28">
        <v>1</v>
      </c>
      <c r="E63" s="29">
        <v>20995</v>
      </c>
      <c r="F63" s="29">
        <v>20995</v>
      </c>
      <c r="G63" s="29">
        <f t="shared" si="0"/>
        <v>0</v>
      </c>
      <c r="H63" s="28"/>
      <c r="I63" s="27"/>
      <c r="J63" s="24"/>
    </row>
    <row r="64" spans="1:10" ht="12.75">
      <c r="A64" s="23">
        <v>27</v>
      </c>
      <c r="B64" s="27" t="s">
        <v>270</v>
      </c>
      <c r="C64" s="27" t="s">
        <v>239</v>
      </c>
      <c r="D64" s="28">
        <v>1</v>
      </c>
      <c r="E64" s="29">
        <v>4845</v>
      </c>
      <c r="F64" s="29">
        <v>4845</v>
      </c>
      <c r="G64" s="29">
        <f t="shared" si="0"/>
        <v>0</v>
      </c>
      <c r="H64" s="28"/>
      <c r="I64" s="27"/>
      <c r="J64" s="24"/>
    </row>
    <row r="65" spans="1:10" ht="12.75">
      <c r="A65" s="23">
        <v>28</v>
      </c>
      <c r="B65" s="27" t="s">
        <v>271</v>
      </c>
      <c r="C65" s="27" t="s">
        <v>239</v>
      </c>
      <c r="D65" s="28">
        <v>1</v>
      </c>
      <c r="E65" s="29">
        <v>5872</v>
      </c>
      <c r="F65" s="29">
        <v>5872</v>
      </c>
      <c r="G65" s="29">
        <f t="shared" si="0"/>
        <v>0</v>
      </c>
      <c r="H65" s="28"/>
      <c r="I65" s="27"/>
      <c r="J65" s="24"/>
    </row>
    <row r="66" spans="1:10" ht="12.75">
      <c r="A66" s="23">
        <v>29</v>
      </c>
      <c r="B66" s="27" t="s">
        <v>272</v>
      </c>
      <c r="C66" s="27" t="s">
        <v>239</v>
      </c>
      <c r="D66" s="28">
        <v>3</v>
      </c>
      <c r="E66" s="29">
        <v>30760</v>
      </c>
      <c r="F66" s="29">
        <v>30760</v>
      </c>
      <c r="G66" s="29">
        <f t="shared" si="0"/>
        <v>0</v>
      </c>
      <c r="H66" s="28"/>
      <c r="I66" s="27"/>
      <c r="J66" s="24"/>
    </row>
    <row r="67" spans="1:10" ht="12.75">
      <c r="A67" s="23">
        <v>30</v>
      </c>
      <c r="B67" s="27" t="s">
        <v>273</v>
      </c>
      <c r="C67" s="27" t="s">
        <v>239</v>
      </c>
      <c r="D67" s="28">
        <v>1</v>
      </c>
      <c r="E67" s="29">
        <v>4092</v>
      </c>
      <c r="F67" s="29">
        <v>4092</v>
      </c>
      <c r="G67" s="29">
        <f t="shared" si="0"/>
        <v>0</v>
      </c>
      <c r="H67" s="28"/>
      <c r="I67" s="27"/>
      <c r="J67" s="24"/>
    </row>
    <row r="68" spans="1:10" ht="12.75">
      <c r="A68" s="23">
        <v>31</v>
      </c>
      <c r="B68" s="27" t="s">
        <v>274</v>
      </c>
      <c r="C68" s="27" t="s">
        <v>239</v>
      </c>
      <c r="D68" s="28">
        <v>1</v>
      </c>
      <c r="E68" s="29">
        <v>3580</v>
      </c>
      <c r="F68" s="29">
        <v>3580</v>
      </c>
      <c r="G68" s="29">
        <f t="shared" si="0"/>
        <v>0</v>
      </c>
      <c r="H68" s="28"/>
      <c r="I68" s="27"/>
      <c r="J68" s="24"/>
    </row>
    <row r="69" spans="1:10" ht="12.75">
      <c r="A69" s="23">
        <v>32</v>
      </c>
      <c r="B69" s="27" t="s">
        <v>275</v>
      </c>
      <c r="C69" s="27" t="s">
        <v>239</v>
      </c>
      <c r="D69" s="28">
        <v>1</v>
      </c>
      <c r="E69" s="29">
        <v>1500</v>
      </c>
      <c r="F69" s="29">
        <v>1500</v>
      </c>
      <c r="G69" s="29">
        <f t="shared" si="0"/>
        <v>0</v>
      </c>
      <c r="H69" s="28"/>
      <c r="I69" s="27"/>
      <c r="J69" s="24"/>
    </row>
    <row r="70" spans="1:10" ht="12.75">
      <c r="A70" s="23">
        <v>33</v>
      </c>
      <c r="B70" s="27" t="s">
        <v>276</v>
      </c>
      <c r="C70" s="27" t="s">
        <v>239</v>
      </c>
      <c r="D70" s="28">
        <v>1</v>
      </c>
      <c r="E70" s="29">
        <v>3000</v>
      </c>
      <c r="F70" s="29">
        <v>2950</v>
      </c>
      <c r="G70" s="29">
        <f t="shared" si="0"/>
        <v>0</v>
      </c>
      <c r="H70" s="28"/>
      <c r="I70" s="27">
        <v>50</v>
      </c>
      <c r="J70" s="24"/>
    </row>
    <row r="71" spans="1:10" ht="12.75">
      <c r="A71" s="23">
        <v>34</v>
      </c>
      <c r="B71" s="27" t="s">
        <v>277</v>
      </c>
      <c r="C71" s="27" t="s">
        <v>239</v>
      </c>
      <c r="D71" s="28">
        <v>1</v>
      </c>
      <c r="E71" s="29">
        <v>1500</v>
      </c>
      <c r="F71" s="29">
        <v>1437</v>
      </c>
      <c r="G71" s="29">
        <f t="shared" si="0"/>
        <v>0</v>
      </c>
      <c r="H71" s="28"/>
      <c r="I71" s="27">
        <v>63</v>
      </c>
      <c r="J71" s="24"/>
    </row>
    <row r="72" spans="1:10" ht="12.75">
      <c r="A72" s="23">
        <v>35</v>
      </c>
      <c r="B72" s="27" t="s">
        <v>278</v>
      </c>
      <c r="C72" s="27" t="s">
        <v>239</v>
      </c>
      <c r="D72" s="28">
        <v>1</v>
      </c>
      <c r="E72" s="29">
        <v>1800</v>
      </c>
      <c r="F72" s="29">
        <v>1665</v>
      </c>
      <c r="G72" s="29">
        <f t="shared" si="0"/>
        <v>0</v>
      </c>
      <c r="H72" s="28"/>
      <c r="I72" s="27">
        <v>135</v>
      </c>
      <c r="J72" s="24"/>
    </row>
    <row r="73" spans="1:10" ht="12.75">
      <c r="A73" s="23">
        <v>36</v>
      </c>
      <c r="B73" s="27" t="s">
        <v>279</v>
      </c>
      <c r="C73" s="27" t="s">
        <v>239</v>
      </c>
      <c r="D73" s="28">
        <v>1</v>
      </c>
      <c r="E73" s="29">
        <v>15525</v>
      </c>
      <c r="F73" s="29">
        <v>15525</v>
      </c>
      <c r="G73" s="29">
        <f t="shared" si="0"/>
        <v>0</v>
      </c>
      <c r="H73" s="28"/>
      <c r="I73" s="27"/>
      <c r="J73" s="24"/>
    </row>
    <row r="74" spans="1:10" ht="12.75">
      <c r="A74" s="23">
        <v>37</v>
      </c>
      <c r="B74" s="27" t="s">
        <v>280</v>
      </c>
      <c r="C74" s="27" t="s">
        <v>239</v>
      </c>
      <c r="D74" s="28">
        <v>4</v>
      </c>
      <c r="E74" s="29">
        <v>13936</v>
      </c>
      <c r="F74" s="29">
        <v>13936</v>
      </c>
      <c r="G74" s="29">
        <f t="shared" si="0"/>
        <v>0</v>
      </c>
      <c r="H74" s="28"/>
      <c r="I74" s="27"/>
      <c r="J74" s="24"/>
    </row>
    <row r="75" spans="1:10" ht="12.75">
      <c r="A75" s="23">
        <v>38</v>
      </c>
      <c r="B75" s="27" t="s">
        <v>281</v>
      </c>
      <c r="C75" s="27" t="s">
        <v>239</v>
      </c>
      <c r="D75" s="28">
        <v>1</v>
      </c>
      <c r="E75" s="29">
        <v>1400</v>
      </c>
      <c r="F75" s="29"/>
      <c r="G75" s="29">
        <f t="shared" si="0"/>
        <v>0</v>
      </c>
      <c r="H75" s="28"/>
      <c r="I75" s="27">
        <v>140</v>
      </c>
      <c r="J75" s="24"/>
    </row>
    <row r="76" spans="1:10" ht="12.75">
      <c r="A76" s="23">
        <v>39</v>
      </c>
      <c r="B76" s="27" t="s">
        <v>282</v>
      </c>
      <c r="C76" s="27" t="s">
        <v>239</v>
      </c>
      <c r="D76" s="28">
        <v>1</v>
      </c>
      <c r="E76" s="29">
        <v>5000</v>
      </c>
      <c r="F76" s="29"/>
      <c r="G76" s="29">
        <f t="shared" si="0"/>
        <v>0</v>
      </c>
      <c r="H76" s="28"/>
      <c r="I76" s="27">
        <v>500</v>
      </c>
      <c r="J76" s="24"/>
    </row>
    <row r="77" spans="1:10" ht="12.75">
      <c r="A77" s="23">
        <v>40</v>
      </c>
      <c r="B77" s="27" t="s">
        <v>283</v>
      </c>
      <c r="C77" s="27" t="s">
        <v>239</v>
      </c>
      <c r="D77" s="28">
        <v>1</v>
      </c>
      <c r="E77" s="29">
        <v>4099</v>
      </c>
      <c r="F77" s="29"/>
      <c r="G77" s="29">
        <f t="shared" si="0"/>
        <v>0</v>
      </c>
      <c r="H77" s="28"/>
      <c r="I77" s="27">
        <v>1640</v>
      </c>
      <c r="J77" s="24"/>
    </row>
    <row r="78" spans="1:10" ht="12.75">
      <c r="A78" s="23">
        <v>41</v>
      </c>
      <c r="B78" s="27" t="s">
        <v>284</v>
      </c>
      <c r="C78" s="27" t="s">
        <v>239</v>
      </c>
      <c r="D78" s="28">
        <v>1</v>
      </c>
      <c r="E78" s="29">
        <v>7053</v>
      </c>
      <c r="F78" s="29">
        <v>3232</v>
      </c>
      <c r="G78" s="29">
        <f t="shared" si="0"/>
        <v>0</v>
      </c>
      <c r="H78" s="28"/>
      <c r="I78" s="27">
        <v>3821</v>
      </c>
      <c r="J78" s="24"/>
    </row>
    <row r="79" spans="1:10" ht="12.75">
      <c r="A79" s="23">
        <v>42</v>
      </c>
      <c r="B79" s="27" t="s">
        <v>285</v>
      </c>
      <c r="C79" s="27" t="s">
        <v>239</v>
      </c>
      <c r="D79" s="28">
        <v>1</v>
      </c>
      <c r="E79" s="29">
        <v>81512.1</v>
      </c>
      <c r="F79" s="29">
        <v>27850</v>
      </c>
      <c r="G79" s="29">
        <f t="shared" si="0"/>
        <v>0</v>
      </c>
      <c r="H79" s="28"/>
      <c r="I79" s="27">
        <v>53662.1</v>
      </c>
      <c r="J79" s="24"/>
    </row>
    <row r="80" spans="1:10" ht="12.75">
      <c r="A80" s="23">
        <v>43</v>
      </c>
      <c r="B80" s="27" t="s">
        <v>286</v>
      </c>
      <c r="C80" s="27" t="s">
        <v>239</v>
      </c>
      <c r="D80" s="28">
        <v>1</v>
      </c>
      <c r="E80" s="29">
        <v>91653.79</v>
      </c>
      <c r="F80" s="29">
        <v>31315</v>
      </c>
      <c r="G80" s="29">
        <f t="shared" si="0"/>
        <v>0</v>
      </c>
      <c r="H80" s="28"/>
      <c r="I80" s="27">
        <v>60338.79</v>
      </c>
      <c r="J80" s="24"/>
    </row>
    <row r="81" spans="1:10" ht="12.75">
      <c r="A81" s="23">
        <v>44</v>
      </c>
      <c r="B81" s="27" t="s">
        <v>287</v>
      </c>
      <c r="C81" s="27" t="s">
        <v>239</v>
      </c>
      <c r="D81" s="28">
        <v>1</v>
      </c>
      <c r="E81" s="29">
        <v>6770</v>
      </c>
      <c r="F81" s="29">
        <v>2369</v>
      </c>
      <c r="G81" s="29">
        <f t="shared" si="0"/>
        <v>0</v>
      </c>
      <c r="H81" s="28"/>
      <c r="I81" s="27">
        <v>4401</v>
      </c>
      <c r="J81" s="24"/>
    </row>
    <row r="82" spans="1:10" ht="12.75">
      <c r="A82" s="23">
        <v>45</v>
      </c>
      <c r="B82" s="27" t="s">
        <v>288</v>
      </c>
      <c r="C82" s="27" t="s">
        <v>239</v>
      </c>
      <c r="D82" s="28">
        <v>1</v>
      </c>
      <c r="E82" s="29">
        <v>73000</v>
      </c>
      <c r="F82" s="29">
        <v>22508</v>
      </c>
      <c r="G82" s="29">
        <f t="shared" si="0"/>
        <v>0</v>
      </c>
      <c r="H82" s="28"/>
      <c r="I82" s="27">
        <v>50492</v>
      </c>
      <c r="J82" s="24"/>
    </row>
    <row r="83" spans="1:10" ht="12.75">
      <c r="A83" s="23">
        <v>46</v>
      </c>
      <c r="B83" s="27" t="s">
        <v>289</v>
      </c>
      <c r="C83" s="27" t="s">
        <v>239</v>
      </c>
      <c r="D83" s="28">
        <v>1</v>
      </c>
      <c r="E83" s="29">
        <v>11127</v>
      </c>
      <c r="F83" s="29"/>
      <c r="G83" s="29">
        <f t="shared" si="0"/>
        <v>0</v>
      </c>
      <c r="H83" s="28"/>
      <c r="I83" s="27">
        <v>8902</v>
      </c>
      <c r="J83" s="24"/>
    </row>
    <row r="84" spans="1:10" ht="12.75">
      <c r="A84" s="23">
        <v>47</v>
      </c>
      <c r="B84" s="27" t="s">
        <v>290</v>
      </c>
      <c r="C84" s="27" t="s">
        <v>239</v>
      </c>
      <c r="D84" s="28">
        <v>1</v>
      </c>
      <c r="E84" s="29">
        <v>8000</v>
      </c>
      <c r="F84" s="29"/>
      <c r="G84" s="29">
        <f t="shared" si="0"/>
        <v>0</v>
      </c>
      <c r="H84" s="28"/>
      <c r="I84" s="27">
        <v>6400</v>
      </c>
      <c r="J84" s="24"/>
    </row>
    <row r="85" spans="1:10" ht="12.75">
      <c r="A85" s="23">
        <v>48</v>
      </c>
      <c r="B85" s="27" t="s">
        <v>291</v>
      </c>
      <c r="C85" s="27" t="s">
        <v>239</v>
      </c>
      <c r="D85" s="28">
        <v>1</v>
      </c>
      <c r="E85" s="29">
        <v>29988</v>
      </c>
      <c r="F85" s="29"/>
      <c r="G85" s="29">
        <f t="shared" si="0"/>
        <v>0</v>
      </c>
      <c r="H85" s="28"/>
      <c r="I85" s="27">
        <v>26989.2</v>
      </c>
      <c r="J85" s="24"/>
    </row>
    <row r="86" spans="1:10" ht="12.75">
      <c r="A86" s="23">
        <v>49</v>
      </c>
      <c r="B86" s="27" t="s">
        <v>292</v>
      </c>
      <c r="C86" s="27" t="s">
        <v>239</v>
      </c>
      <c r="D86" s="28">
        <v>1</v>
      </c>
      <c r="E86" s="29">
        <v>49998</v>
      </c>
      <c r="F86" s="29"/>
      <c r="G86" s="29">
        <f t="shared" si="0"/>
        <v>0</v>
      </c>
      <c r="H86" s="28"/>
      <c r="I86" s="27">
        <v>44998.2</v>
      </c>
      <c r="J86" s="24"/>
    </row>
    <row r="87" spans="1:10" ht="12.75">
      <c r="A87" s="23">
        <v>50</v>
      </c>
      <c r="B87" s="27" t="s">
        <v>273</v>
      </c>
      <c r="C87" s="27" t="s">
        <v>239</v>
      </c>
      <c r="D87" s="28">
        <v>1</v>
      </c>
      <c r="E87" s="29">
        <v>2046</v>
      </c>
      <c r="F87" s="29"/>
      <c r="G87" s="29">
        <f t="shared" si="0"/>
        <v>0</v>
      </c>
      <c r="H87" s="28"/>
      <c r="I87" s="27"/>
      <c r="J87" s="24"/>
    </row>
    <row r="88" spans="1:10" ht="14.25" customHeight="1">
      <c r="A88" s="206" t="s">
        <v>247</v>
      </c>
      <c r="B88" s="206"/>
      <c r="C88" s="206"/>
      <c r="D88" s="37">
        <v>0</v>
      </c>
      <c r="E88" s="31">
        <f>SUM(E45:E87)</f>
        <v>538040.8899999999</v>
      </c>
      <c r="F88" s="31">
        <f>SUM(F44:F87)</f>
        <v>240100</v>
      </c>
      <c r="G88" s="31">
        <f>SUM(G44:G87)</f>
        <v>0</v>
      </c>
      <c r="H88" s="32"/>
      <c r="I88" s="31">
        <f>SUM(I45:I87)</f>
        <v>262532.29000000004</v>
      </c>
      <c r="J88" s="24"/>
    </row>
    <row r="89" spans="1:10" ht="12.75">
      <c r="A89" s="11" t="e">
        <f>CONCATENATE("Число порядкових номерів на сторінці: ",ЧислоПрописом(COUNTA(A44:A87))," (з ",A44," по ",A87,")")</f>
        <v>#NAME?</v>
      </c>
      <c r="B89" s="33"/>
      <c r="C89" s="34" t="e">
        <f>CONCATENATE("Загальна кількість у натуральних вимірах фактично на сторінці: ",ЧислоПрописом(D88))</f>
        <v>#NAME?</v>
      </c>
      <c r="D89" s="32"/>
      <c r="E89" s="35"/>
      <c r="F89" s="35"/>
      <c r="G89" s="35"/>
      <c r="H89" s="32"/>
      <c r="I89" s="33"/>
      <c r="J89" s="24"/>
    </row>
    <row r="90" spans="2:10" ht="12.75">
      <c r="B90" s="36"/>
      <c r="C90" s="34" t="e">
        <f>CONCATENATE("Загальна кількість у натуральних вимірах за даними бухобліку на сторінці: ",ЧислоПрописом(#REF!))</f>
        <v>#NAME?</v>
      </c>
      <c r="D90" s="32"/>
      <c r="E90" s="35"/>
      <c r="F90" s="35"/>
      <c r="G90" s="35"/>
      <c r="H90" s="32"/>
      <c r="I90" s="33"/>
      <c r="J90" s="24"/>
    </row>
    <row r="91" spans="1:10" ht="12.75" customHeight="1">
      <c r="A91" s="205" t="s">
        <v>229</v>
      </c>
      <c r="B91" s="205" t="s">
        <v>230</v>
      </c>
      <c r="C91" s="205" t="s">
        <v>231</v>
      </c>
      <c r="D91" s="205" t="s">
        <v>232</v>
      </c>
      <c r="E91" s="205"/>
      <c r="F91" s="23"/>
      <c r="G91" s="23"/>
      <c r="H91" s="23"/>
      <c r="I91" s="205" t="s">
        <v>248</v>
      </c>
      <c r="J91" s="24"/>
    </row>
    <row r="92" spans="1:10" ht="12.75">
      <c r="A92" s="205"/>
      <c r="B92" s="205"/>
      <c r="C92" s="205"/>
      <c r="D92" s="205"/>
      <c r="E92" s="205"/>
      <c r="F92" s="23"/>
      <c r="G92" s="23"/>
      <c r="H92" s="23"/>
      <c r="I92" s="205"/>
      <c r="J92" s="24"/>
    </row>
    <row r="93" spans="1:10" ht="12.75" customHeight="1">
      <c r="A93" s="205"/>
      <c r="B93" s="205"/>
      <c r="C93" s="205"/>
      <c r="D93" s="205"/>
      <c r="E93" s="205"/>
      <c r="F93" s="23"/>
      <c r="G93" s="23"/>
      <c r="H93" s="23"/>
      <c r="I93" s="205"/>
      <c r="J93" s="24"/>
    </row>
    <row r="94" spans="1:10" ht="22.5" customHeight="1">
      <c r="A94" s="205"/>
      <c r="B94" s="205"/>
      <c r="C94" s="205"/>
      <c r="D94" s="92" t="s">
        <v>233</v>
      </c>
      <c r="E94" s="92" t="s">
        <v>249</v>
      </c>
      <c r="F94" s="92" t="s">
        <v>235</v>
      </c>
      <c r="G94" s="92" t="s">
        <v>250</v>
      </c>
      <c r="H94" s="92" t="s">
        <v>237</v>
      </c>
      <c r="I94" s="205"/>
      <c r="J94" s="24"/>
    </row>
    <row r="95" spans="1:10" ht="45" customHeight="1">
      <c r="A95" s="205"/>
      <c r="B95" s="205"/>
      <c r="C95" s="205"/>
      <c r="D95" s="92"/>
      <c r="E95" s="92"/>
      <c r="F95" s="92"/>
      <c r="G95" s="92"/>
      <c r="H95" s="92"/>
      <c r="I95" s="205"/>
      <c r="J95" s="24"/>
    </row>
    <row r="96" spans="1:10" ht="12.75">
      <c r="A96" s="26">
        <v>1</v>
      </c>
      <c r="B96" s="26">
        <v>2</v>
      </c>
      <c r="C96" s="26">
        <v>7</v>
      </c>
      <c r="D96" s="26">
        <v>8</v>
      </c>
      <c r="E96" s="26">
        <v>9</v>
      </c>
      <c r="F96" s="26">
        <v>13</v>
      </c>
      <c r="G96" s="26">
        <v>14</v>
      </c>
      <c r="H96" s="26">
        <v>15</v>
      </c>
      <c r="I96" s="26">
        <v>16</v>
      </c>
      <c r="J96" s="24"/>
    </row>
    <row r="97" spans="1:10" ht="12.75">
      <c r="A97" s="23"/>
      <c r="B97" s="26">
        <v>1015</v>
      </c>
      <c r="C97" s="27"/>
      <c r="D97" s="28"/>
      <c r="E97" s="29"/>
      <c r="F97" s="29"/>
      <c r="G97" s="29"/>
      <c r="H97" s="28"/>
      <c r="I97" s="27"/>
      <c r="J97" s="24"/>
    </row>
    <row r="98" spans="1:10" ht="12.75">
      <c r="A98" s="23">
        <v>1</v>
      </c>
      <c r="B98" s="27" t="s">
        <v>293</v>
      </c>
      <c r="C98" s="27" t="s">
        <v>239</v>
      </c>
      <c r="D98" s="28">
        <v>1</v>
      </c>
      <c r="E98" s="29">
        <v>160530</v>
      </c>
      <c r="F98" s="29"/>
      <c r="G98" s="29">
        <f>F98-F98</f>
        <v>0</v>
      </c>
      <c r="H98" s="28"/>
      <c r="I98" s="27"/>
      <c r="J98" s="24"/>
    </row>
    <row r="99" spans="1:10" ht="12.75">
      <c r="A99" s="23">
        <v>2</v>
      </c>
      <c r="B99" s="27" t="s">
        <v>294</v>
      </c>
      <c r="C99" s="27" t="s">
        <v>239</v>
      </c>
      <c r="D99" s="28">
        <v>1</v>
      </c>
      <c r="E99" s="29">
        <v>1420000</v>
      </c>
      <c r="F99" s="29"/>
      <c r="G99" s="29">
        <v>828333.33</v>
      </c>
      <c r="H99" s="28"/>
      <c r="I99" s="27"/>
      <c r="J99" s="24"/>
    </row>
    <row r="100" spans="1:10" ht="12.75">
      <c r="A100" s="23"/>
      <c r="B100" s="27" t="s">
        <v>295</v>
      </c>
      <c r="C100" s="27"/>
      <c r="D100" s="28"/>
      <c r="E100" s="31">
        <f>SUM(E98:E99)</f>
        <v>1580530</v>
      </c>
      <c r="F100" s="29"/>
      <c r="G100" s="31">
        <f>SUM(G98:G99)</f>
        <v>828333.33</v>
      </c>
      <c r="H100" s="28"/>
      <c r="I100" s="27"/>
      <c r="J100" s="24"/>
    </row>
    <row r="101" spans="1:10" ht="12.75">
      <c r="A101" s="23"/>
      <c r="B101" s="26">
        <v>1016</v>
      </c>
      <c r="C101" s="27"/>
      <c r="D101" s="28"/>
      <c r="E101" s="29"/>
      <c r="F101" s="29"/>
      <c r="G101" s="29"/>
      <c r="H101" s="28"/>
      <c r="I101" s="27"/>
      <c r="J101" s="24"/>
    </row>
    <row r="102" spans="1:10" ht="12.75">
      <c r="A102" s="23">
        <v>3</v>
      </c>
      <c r="B102" s="27" t="s">
        <v>296</v>
      </c>
      <c r="C102" s="27" t="s">
        <v>239</v>
      </c>
      <c r="D102" s="28">
        <v>1</v>
      </c>
      <c r="E102" s="29">
        <v>412</v>
      </c>
      <c r="F102" s="29"/>
      <c r="G102" s="29"/>
      <c r="H102" s="28"/>
      <c r="I102" s="27"/>
      <c r="J102" s="24"/>
    </row>
    <row r="103" spans="1:10" ht="12.75">
      <c r="A103" s="23" t="s">
        <v>297</v>
      </c>
      <c r="B103" s="27" t="s">
        <v>298</v>
      </c>
      <c r="C103" s="27" t="s">
        <v>239</v>
      </c>
      <c r="D103" s="28">
        <v>15</v>
      </c>
      <c r="E103" s="29">
        <v>1469</v>
      </c>
      <c r="F103" s="29"/>
      <c r="G103" s="29"/>
      <c r="H103" s="28"/>
      <c r="I103" s="27"/>
      <c r="J103" s="24"/>
    </row>
    <row r="104" spans="1:10" ht="12.75">
      <c r="A104" s="23">
        <v>5</v>
      </c>
      <c r="B104" s="27" t="s">
        <v>299</v>
      </c>
      <c r="C104" s="27" t="s">
        <v>239</v>
      </c>
      <c r="D104" s="28">
        <v>1</v>
      </c>
      <c r="E104" s="29">
        <v>1899</v>
      </c>
      <c r="F104" s="29"/>
      <c r="G104" s="29"/>
      <c r="H104" s="28"/>
      <c r="I104" s="27"/>
      <c r="J104" s="24"/>
    </row>
    <row r="105" spans="1:10" ht="12.75">
      <c r="A105" s="23">
        <v>6</v>
      </c>
      <c r="B105" s="27" t="s">
        <v>300</v>
      </c>
      <c r="C105" s="27" t="s">
        <v>239</v>
      </c>
      <c r="D105" s="28">
        <v>1</v>
      </c>
      <c r="E105" s="29">
        <v>8700</v>
      </c>
      <c r="F105" s="29"/>
      <c r="G105" s="29">
        <v>7395</v>
      </c>
      <c r="H105" s="28"/>
      <c r="I105" s="27"/>
      <c r="J105" s="24"/>
    </row>
    <row r="106" spans="1:10" ht="12.75">
      <c r="A106" s="23">
        <v>7</v>
      </c>
      <c r="B106" s="27" t="s">
        <v>301</v>
      </c>
      <c r="C106" s="27" t="s">
        <v>239</v>
      </c>
      <c r="D106" s="28">
        <v>1</v>
      </c>
      <c r="E106" s="29">
        <v>7600</v>
      </c>
      <c r="F106" s="29"/>
      <c r="G106" s="29">
        <v>6460</v>
      </c>
      <c r="H106" s="28"/>
      <c r="I106" s="27"/>
      <c r="J106" s="24"/>
    </row>
    <row r="107" spans="1:10" ht="25.5">
      <c r="A107" s="23">
        <v>8</v>
      </c>
      <c r="B107" s="27" t="s">
        <v>302</v>
      </c>
      <c r="C107" s="27" t="s">
        <v>239</v>
      </c>
      <c r="D107" s="28">
        <v>1</v>
      </c>
      <c r="E107" s="29">
        <v>10275</v>
      </c>
      <c r="F107" s="29"/>
      <c r="G107" s="29">
        <v>9697</v>
      </c>
      <c r="H107" s="28"/>
      <c r="I107" s="27"/>
      <c r="J107" s="24"/>
    </row>
    <row r="108" spans="1:10" ht="25.5">
      <c r="A108" s="23">
        <v>9</v>
      </c>
      <c r="B108" s="27" t="s">
        <v>303</v>
      </c>
      <c r="C108" s="27" t="s">
        <v>239</v>
      </c>
      <c r="D108" s="28">
        <v>1</v>
      </c>
      <c r="E108" s="29">
        <v>6655</v>
      </c>
      <c r="F108" s="29"/>
      <c r="G108" s="29">
        <v>6545</v>
      </c>
      <c r="H108" s="28"/>
      <c r="I108" s="27"/>
      <c r="J108" s="24"/>
    </row>
    <row r="109" spans="1:10" ht="18.75" customHeight="1">
      <c r="A109" s="23">
        <v>10</v>
      </c>
      <c r="B109" s="27" t="s">
        <v>304</v>
      </c>
      <c r="C109" s="27" t="s">
        <v>239</v>
      </c>
      <c r="D109" s="28">
        <v>1</v>
      </c>
      <c r="E109" s="29">
        <v>7200</v>
      </c>
      <c r="F109" s="29"/>
      <c r="G109" s="29">
        <v>7080</v>
      </c>
      <c r="H109" s="28"/>
      <c r="I109" s="27"/>
      <c r="J109" s="24"/>
    </row>
    <row r="110" spans="1:10" ht="12.75">
      <c r="A110" s="23"/>
      <c r="B110" s="38" t="s">
        <v>295</v>
      </c>
      <c r="C110" s="27"/>
      <c r="D110" s="28"/>
      <c r="E110" s="31">
        <f>SUM(E102:E109)</f>
        <v>44210</v>
      </c>
      <c r="F110" s="29"/>
      <c r="G110" s="31">
        <f>SUM(G102:G109)</f>
        <v>37177</v>
      </c>
      <c r="H110" s="28"/>
      <c r="I110" s="27"/>
      <c r="J110" s="24"/>
    </row>
    <row r="111" spans="1:10" ht="12.75">
      <c r="A111" s="23"/>
      <c r="B111" s="27"/>
      <c r="C111" s="27"/>
      <c r="D111" s="28"/>
      <c r="E111" s="29"/>
      <c r="F111" s="29"/>
      <c r="G111" s="29"/>
      <c r="H111" s="28"/>
      <c r="I111" s="27"/>
      <c r="J111" s="24"/>
    </row>
    <row r="112" spans="1:10" ht="12.75">
      <c r="A112" s="23"/>
      <c r="B112" s="26">
        <v>1018</v>
      </c>
      <c r="C112" s="27"/>
      <c r="D112" s="28"/>
      <c r="E112" s="29"/>
      <c r="F112" s="29"/>
      <c r="G112" s="29"/>
      <c r="H112" s="28"/>
      <c r="I112" s="27"/>
      <c r="J112" s="24"/>
    </row>
    <row r="113" spans="1:10" ht="12.75">
      <c r="A113" s="23" t="s">
        <v>305</v>
      </c>
      <c r="B113" s="27" t="s">
        <v>306</v>
      </c>
      <c r="C113" s="27" t="s">
        <v>239</v>
      </c>
      <c r="D113" s="28">
        <v>30</v>
      </c>
      <c r="E113" s="29">
        <v>1873</v>
      </c>
      <c r="F113" s="29"/>
      <c r="G113" s="29"/>
      <c r="H113" s="28"/>
      <c r="I113" s="27"/>
      <c r="J113" s="24"/>
    </row>
    <row r="114" spans="1:10" ht="12.75">
      <c r="A114" s="23" t="s">
        <v>307</v>
      </c>
      <c r="B114" s="27" t="s">
        <v>308</v>
      </c>
      <c r="C114" s="27" t="s">
        <v>239</v>
      </c>
      <c r="D114" s="28">
        <v>5</v>
      </c>
      <c r="E114" s="29">
        <v>184</v>
      </c>
      <c r="F114" s="29"/>
      <c r="G114" s="29"/>
      <c r="H114" s="28"/>
      <c r="I114" s="27"/>
      <c r="J114" s="24"/>
    </row>
    <row r="115" spans="1:10" ht="12.75">
      <c r="A115" s="23">
        <v>3</v>
      </c>
      <c r="B115" s="27" t="s">
        <v>309</v>
      </c>
      <c r="C115" s="27" t="s">
        <v>239</v>
      </c>
      <c r="D115" s="28">
        <v>39</v>
      </c>
      <c r="E115" s="29">
        <v>896</v>
      </c>
      <c r="F115" s="29"/>
      <c r="G115" s="29"/>
      <c r="H115" s="28"/>
      <c r="I115" s="27"/>
      <c r="J115" s="24"/>
    </row>
    <row r="116" spans="1:10" ht="12.75">
      <c r="A116" s="23">
        <v>4</v>
      </c>
      <c r="B116" s="27" t="s">
        <v>310</v>
      </c>
      <c r="C116" s="27" t="s">
        <v>239</v>
      </c>
      <c r="D116" s="28">
        <v>12</v>
      </c>
      <c r="E116" s="29">
        <v>3792</v>
      </c>
      <c r="F116" s="29"/>
      <c r="G116" s="29"/>
      <c r="H116" s="28"/>
      <c r="I116" s="27"/>
      <c r="J116" s="24"/>
    </row>
    <row r="117" spans="1:10" ht="12.75">
      <c r="A117" s="23"/>
      <c r="B117" s="38" t="s">
        <v>295</v>
      </c>
      <c r="C117" s="27"/>
      <c r="D117" s="28"/>
      <c r="E117" s="31">
        <f>SUM(E113:E116)</f>
        <v>6745</v>
      </c>
      <c r="F117" s="29"/>
      <c r="G117" s="31">
        <f>SUM(G113:G116)</f>
        <v>0</v>
      </c>
      <c r="H117" s="28"/>
      <c r="I117" s="27"/>
      <c r="J117" s="24"/>
    </row>
    <row r="118" spans="1:10" ht="12.75">
      <c r="A118" s="23"/>
      <c r="B118" s="26">
        <v>1114</v>
      </c>
      <c r="C118" s="27"/>
      <c r="D118" s="28"/>
      <c r="E118" s="29"/>
      <c r="F118" s="29"/>
      <c r="G118" s="29"/>
      <c r="H118" s="28"/>
      <c r="I118" s="27"/>
      <c r="J118" s="24"/>
    </row>
    <row r="119" spans="1:10" ht="12.75">
      <c r="A119" s="23">
        <v>1</v>
      </c>
      <c r="B119" s="27" t="s">
        <v>311</v>
      </c>
      <c r="C119" s="27" t="s">
        <v>239</v>
      </c>
      <c r="D119" s="28">
        <v>10</v>
      </c>
      <c r="E119" s="29">
        <v>1140</v>
      </c>
      <c r="F119" s="29"/>
      <c r="G119" s="29"/>
      <c r="H119" s="28"/>
      <c r="I119" s="27"/>
      <c r="J119" s="24"/>
    </row>
    <row r="120" spans="1:10" ht="12.75">
      <c r="A120" s="23">
        <v>2</v>
      </c>
      <c r="B120" s="27" t="s">
        <v>312</v>
      </c>
      <c r="C120" s="27" t="s">
        <v>239</v>
      </c>
      <c r="D120" s="28">
        <v>6</v>
      </c>
      <c r="E120" s="29">
        <v>486</v>
      </c>
      <c r="F120" s="29"/>
      <c r="G120" s="29"/>
      <c r="H120" s="28"/>
      <c r="I120" s="27"/>
      <c r="J120" s="24"/>
    </row>
    <row r="121" spans="1:10" ht="12.75">
      <c r="A121" s="23">
        <v>3</v>
      </c>
      <c r="B121" s="27" t="s">
        <v>313</v>
      </c>
      <c r="C121" s="27" t="s">
        <v>239</v>
      </c>
      <c r="D121" s="28">
        <v>6</v>
      </c>
      <c r="E121" s="29">
        <v>1380</v>
      </c>
      <c r="F121" s="29"/>
      <c r="G121" s="29"/>
      <c r="H121" s="28"/>
      <c r="I121" s="27"/>
      <c r="J121" s="24"/>
    </row>
    <row r="122" spans="1:10" ht="12.75">
      <c r="A122" s="23">
        <v>4</v>
      </c>
      <c r="B122" s="27" t="s">
        <v>314</v>
      </c>
      <c r="C122" s="27" t="s">
        <v>239</v>
      </c>
      <c r="D122" s="28">
        <v>10</v>
      </c>
      <c r="E122" s="29">
        <v>3000</v>
      </c>
      <c r="F122" s="29"/>
      <c r="G122" s="29">
        <v>1950</v>
      </c>
      <c r="H122" s="28"/>
      <c r="I122" s="27"/>
      <c r="J122" s="24"/>
    </row>
    <row r="123" spans="1:10" ht="12.75">
      <c r="A123" s="23">
        <v>5</v>
      </c>
      <c r="B123" s="27" t="s">
        <v>315</v>
      </c>
      <c r="C123" s="27" t="s">
        <v>239</v>
      </c>
      <c r="D123" s="28">
        <v>10</v>
      </c>
      <c r="E123" s="29">
        <v>1300</v>
      </c>
      <c r="F123" s="29"/>
      <c r="G123" s="29">
        <v>845</v>
      </c>
      <c r="H123" s="28"/>
      <c r="I123" s="27"/>
      <c r="J123" s="24"/>
    </row>
    <row r="124" spans="1:10" ht="12.75">
      <c r="A124" s="23">
        <v>6</v>
      </c>
      <c r="B124" s="27" t="s">
        <v>316</v>
      </c>
      <c r="C124" s="27" t="s">
        <v>239</v>
      </c>
      <c r="D124" s="28">
        <v>10</v>
      </c>
      <c r="E124" s="29">
        <v>700</v>
      </c>
      <c r="F124" s="29"/>
      <c r="G124" s="29">
        <v>455</v>
      </c>
      <c r="H124" s="28"/>
      <c r="I124" s="27"/>
      <c r="J124" s="24"/>
    </row>
    <row r="125" spans="1:10" ht="12.75">
      <c r="A125" s="23">
        <v>7</v>
      </c>
      <c r="B125" s="27" t="s">
        <v>317</v>
      </c>
      <c r="C125" s="27" t="s">
        <v>239</v>
      </c>
      <c r="D125" s="28">
        <v>15</v>
      </c>
      <c r="E125" s="29">
        <v>3999.75</v>
      </c>
      <c r="F125" s="29"/>
      <c r="G125" s="29">
        <v>2600</v>
      </c>
      <c r="H125" s="28"/>
      <c r="I125" s="27"/>
      <c r="J125" s="24"/>
    </row>
    <row r="126" spans="1:10" ht="12.75">
      <c r="A126" s="23"/>
      <c r="B126" s="27" t="s">
        <v>318</v>
      </c>
      <c r="C126" s="27" t="s">
        <v>239</v>
      </c>
      <c r="D126" s="28">
        <v>15</v>
      </c>
      <c r="E126" s="29">
        <v>7075.46</v>
      </c>
      <c r="F126" s="29"/>
      <c r="G126" s="29">
        <v>6721</v>
      </c>
      <c r="H126" s="28"/>
      <c r="I126" s="27"/>
      <c r="J126" s="24"/>
    </row>
    <row r="127" spans="1:10" ht="12.75">
      <c r="A127" s="23"/>
      <c r="B127" s="38" t="s">
        <v>295</v>
      </c>
      <c r="C127" s="27"/>
      <c r="D127" s="28"/>
      <c r="E127" s="31">
        <f>SUM(E119:E126)</f>
        <v>19081.21</v>
      </c>
      <c r="F127" s="29"/>
      <c r="G127" s="31">
        <f>SUM(G119:G126)</f>
        <v>12571</v>
      </c>
      <c r="H127" s="28"/>
      <c r="I127" s="27"/>
      <c r="J127" s="24"/>
    </row>
    <row r="128" spans="1:10" ht="12.75">
      <c r="A128" s="23"/>
      <c r="B128" s="26">
        <v>1113</v>
      </c>
      <c r="C128" s="27"/>
      <c r="D128" s="28"/>
      <c r="E128" s="29"/>
      <c r="F128" s="29"/>
      <c r="G128" s="29"/>
      <c r="H128" s="28"/>
      <c r="I128" s="27"/>
      <c r="J128" s="24"/>
    </row>
    <row r="129" spans="1:10" ht="12.75">
      <c r="A129" s="23">
        <v>1</v>
      </c>
      <c r="B129" s="27" t="s">
        <v>319</v>
      </c>
      <c r="C129" s="27" t="s">
        <v>239</v>
      </c>
      <c r="D129" s="28">
        <v>19</v>
      </c>
      <c r="E129" s="29">
        <v>956</v>
      </c>
      <c r="F129" s="29"/>
      <c r="G129" s="29"/>
      <c r="H129" s="28"/>
      <c r="I129" s="27"/>
      <c r="J129" s="24"/>
    </row>
    <row r="130" spans="1:10" ht="12.75">
      <c r="A130" s="23">
        <v>2</v>
      </c>
      <c r="B130" s="27" t="s">
        <v>320</v>
      </c>
      <c r="C130" s="27" t="s">
        <v>239</v>
      </c>
      <c r="D130" s="28">
        <v>18</v>
      </c>
      <c r="E130" s="29">
        <v>1193</v>
      </c>
      <c r="F130" s="29"/>
      <c r="G130" s="29"/>
      <c r="H130" s="28"/>
      <c r="I130" s="27"/>
      <c r="J130" s="24"/>
    </row>
    <row r="131" spans="1:10" ht="12.75" hidden="1">
      <c r="A131" s="23">
        <v>3</v>
      </c>
      <c r="B131" s="27" t="s">
        <v>321</v>
      </c>
      <c r="C131" s="27" t="s">
        <v>239</v>
      </c>
      <c r="D131" s="28"/>
      <c r="E131" s="29"/>
      <c r="F131" s="29"/>
      <c r="G131" s="29"/>
      <c r="H131" s="28"/>
      <c r="I131" s="27"/>
      <c r="J131" s="24"/>
    </row>
    <row r="132" spans="1:10" ht="12.75">
      <c r="A132" s="23">
        <v>4</v>
      </c>
      <c r="B132" s="27" t="s">
        <v>322</v>
      </c>
      <c r="C132" s="27" t="s">
        <v>239</v>
      </c>
      <c r="D132" s="28">
        <v>6</v>
      </c>
      <c r="E132" s="29">
        <v>164</v>
      </c>
      <c r="F132" s="29"/>
      <c r="G132" s="29"/>
      <c r="H132" s="28"/>
      <c r="I132" s="27"/>
      <c r="J132" s="24"/>
    </row>
    <row r="133" spans="1:10" ht="12.75" hidden="1">
      <c r="A133" s="23">
        <v>5</v>
      </c>
      <c r="B133" s="27" t="s">
        <v>323</v>
      </c>
      <c r="C133" s="27" t="s">
        <v>239</v>
      </c>
      <c r="D133" s="28"/>
      <c r="E133" s="29"/>
      <c r="F133" s="29"/>
      <c r="G133" s="29"/>
      <c r="H133" s="28"/>
      <c r="I133" s="27"/>
      <c r="J133" s="24"/>
    </row>
    <row r="134" spans="1:10" ht="12.75" hidden="1">
      <c r="A134" s="23">
        <v>6</v>
      </c>
      <c r="B134" s="27" t="s">
        <v>324</v>
      </c>
      <c r="C134" s="27" t="s">
        <v>239</v>
      </c>
      <c r="D134" s="28"/>
      <c r="E134" s="29"/>
      <c r="F134" s="29"/>
      <c r="G134" s="29"/>
      <c r="H134" s="28"/>
      <c r="I134" s="27"/>
      <c r="J134" s="24"/>
    </row>
    <row r="135" spans="1:10" ht="12.75">
      <c r="A135" s="23">
        <v>7</v>
      </c>
      <c r="B135" s="27" t="s">
        <v>325</v>
      </c>
      <c r="C135" s="27" t="s">
        <v>239</v>
      </c>
      <c r="D135" s="28">
        <v>2</v>
      </c>
      <c r="E135" s="29">
        <v>216</v>
      </c>
      <c r="F135" s="29"/>
      <c r="G135" s="29"/>
      <c r="H135" s="28"/>
      <c r="I135" s="27"/>
      <c r="J135" s="24"/>
    </row>
    <row r="136" spans="1:10" ht="12.75" hidden="1">
      <c r="A136" s="23">
        <v>8</v>
      </c>
      <c r="B136" s="27" t="s">
        <v>326</v>
      </c>
      <c r="C136" s="27" t="s">
        <v>239</v>
      </c>
      <c r="D136" s="28"/>
      <c r="E136" s="29"/>
      <c r="F136" s="29"/>
      <c r="G136" s="29"/>
      <c r="H136" s="28"/>
      <c r="I136" s="27"/>
      <c r="J136" s="24"/>
    </row>
    <row r="137" spans="1:10" ht="12.75">
      <c r="A137" s="23">
        <v>9</v>
      </c>
      <c r="B137" s="27" t="s">
        <v>327</v>
      </c>
      <c r="C137" s="27" t="s">
        <v>239</v>
      </c>
      <c r="D137" s="28">
        <v>3</v>
      </c>
      <c r="E137" s="29">
        <v>273</v>
      </c>
      <c r="F137" s="29"/>
      <c r="G137" s="29"/>
      <c r="H137" s="28"/>
      <c r="I137" s="27"/>
      <c r="J137" s="24"/>
    </row>
    <row r="138" spans="1:10" ht="12.75" hidden="1">
      <c r="A138" s="23">
        <v>10</v>
      </c>
      <c r="B138" s="27" t="s">
        <v>328</v>
      </c>
      <c r="C138" s="27" t="s">
        <v>239</v>
      </c>
      <c r="D138" s="28"/>
      <c r="E138" s="29"/>
      <c r="F138" s="29"/>
      <c r="G138" s="29"/>
      <c r="H138" s="28"/>
      <c r="I138" s="27"/>
      <c r="J138" s="24"/>
    </row>
    <row r="139" spans="1:10" ht="12.75">
      <c r="A139" s="23">
        <v>11</v>
      </c>
      <c r="B139" s="27" t="s">
        <v>329</v>
      </c>
      <c r="C139" s="27" t="s">
        <v>239</v>
      </c>
      <c r="D139" s="28">
        <v>3</v>
      </c>
      <c r="E139" s="29">
        <v>51</v>
      </c>
      <c r="F139" s="29"/>
      <c r="G139" s="29"/>
      <c r="H139" s="28"/>
      <c r="I139" s="27"/>
      <c r="J139" s="24"/>
    </row>
    <row r="140" spans="1:10" ht="12.75">
      <c r="A140" s="23">
        <v>12</v>
      </c>
      <c r="B140" s="27" t="s">
        <v>330</v>
      </c>
      <c r="C140" s="27" t="s">
        <v>239</v>
      </c>
      <c r="D140" s="28">
        <v>5</v>
      </c>
      <c r="E140" s="29">
        <v>428</v>
      </c>
      <c r="F140" s="29"/>
      <c r="G140" s="29"/>
      <c r="H140" s="28"/>
      <c r="I140" s="27"/>
      <c r="J140" s="24"/>
    </row>
    <row r="141" spans="1:10" ht="12.75">
      <c r="A141" s="23">
        <v>13</v>
      </c>
      <c r="B141" s="27" t="s">
        <v>331</v>
      </c>
      <c r="C141" s="27" t="s">
        <v>239</v>
      </c>
      <c r="D141" s="28">
        <v>6</v>
      </c>
      <c r="E141" s="29">
        <v>365</v>
      </c>
      <c r="F141" s="29"/>
      <c r="G141" s="29"/>
      <c r="H141" s="28"/>
      <c r="I141" s="27"/>
      <c r="J141" s="24"/>
    </row>
    <row r="142" spans="1:10" ht="14.25" customHeight="1">
      <c r="A142" s="206" t="s">
        <v>247</v>
      </c>
      <c r="B142" s="206"/>
      <c r="C142" s="206"/>
      <c r="D142" s="37">
        <v>0</v>
      </c>
      <c r="E142" s="31">
        <f>SUM(E129:E141)</f>
        <v>3646</v>
      </c>
      <c r="F142" s="31">
        <f>SUM(F97:F141)</f>
        <v>0</v>
      </c>
      <c r="G142" s="31">
        <f>SUM(G129:G141)</f>
        <v>0</v>
      </c>
      <c r="H142" s="32"/>
      <c r="I142" s="33"/>
      <c r="J142" s="24"/>
    </row>
    <row r="143" spans="1:10" ht="12.75">
      <c r="A143" s="11" t="e">
        <f>CONCATENATE("Число порядкових номерів на сторінці: ",ЧислоПрописом(COUNTA(A97:A141))," (з ",A97," по ",A141,")")</f>
        <v>#NAME?</v>
      </c>
      <c r="B143" s="33"/>
      <c r="C143" s="34" t="e">
        <f>CONCATENATE("Загальна кількість у натуральних вимірах фактично на сторінці: ",ЧислоПрописом(D142))</f>
        <v>#NAME?</v>
      </c>
      <c r="D143" s="32"/>
      <c r="E143" s="35"/>
      <c r="F143" s="35"/>
      <c r="G143" s="35"/>
      <c r="H143" s="32"/>
      <c r="I143" s="33"/>
      <c r="J143" s="24"/>
    </row>
    <row r="144" spans="2:10" ht="12.75">
      <c r="B144" s="36"/>
      <c r="C144" s="34" t="e">
        <f>CONCATENATE("Загальна кількість у натуральних вимірах за даними бухобліку на сторінці: ",ЧислоПрописом(#REF!))</f>
        <v>#NAME?</v>
      </c>
      <c r="D144" s="32"/>
      <c r="E144" s="35"/>
      <c r="F144" s="35"/>
      <c r="G144" s="35"/>
      <c r="H144" s="32"/>
      <c r="I144" s="33"/>
      <c r="J144" s="24"/>
    </row>
    <row r="145" spans="1:10" ht="12.75" customHeight="1">
      <c r="A145" s="205" t="s">
        <v>229</v>
      </c>
      <c r="B145" s="205" t="s">
        <v>230</v>
      </c>
      <c r="C145" s="205" t="s">
        <v>231</v>
      </c>
      <c r="D145" s="205" t="s">
        <v>232</v>
      </c>
      <c r="E145" s="205"/>
      <c r="F145" s="23"/>
      <c r="G145" s="23"/>
      <c r="H145" s="23"/>
      <c r="I145" s="205" t="s">
        <v>248</v>
      </c>
      <c r="J145" s="24"/>
    </row>
    <row r="146" spans="1:10" ht="12.75">
      <c r="A146" s="205"/>
      <c r="B146" s="205"/>
      <c r="C146" s="205"/>
      <c r="D146" s="205"/>
      <c r="E146" s="205"/>
      <c r="F146" s="23"/>
      <c r="G146" s="23"/>
      <c r="H146" s="23"/>
      <c r="I146" s="205"/>
      <c r="J146" s="24"/>
    </row>
    <row r="147" spans="1:10" ht="12.75" customHeight="1">
      <c r="A147" s="205"/>
      <c r="B147" s="205"/>
      <c r="C147" s="205"/>
      <c r="D147" s="205"/>
      <c r="E147" s="205"/>
      <c r="F147" s="23"/>
      <c r="G147" s="23"/>
      <c r="H147" s="23"/>
      <c r="I147" s="205"/>
      <c r="J147" s="24"/>
    </row>
    <row r="148" spans="1:10" ht="12.75" customHeight="1">
      <c r="A148" s="205"/>
      <c r="B148" s="205"/>
      <c r="C148" s="205"/>
      <c r="D148" s="92" t="s">
        <v>233</v>
      </c>
      <c r="E148" s="92" t="s">
        <v>249</v>
      </c>
      <c r="F148" s="92" t="s">
        <v>235</v>
      </c>
      <c r="G148" s="92" t="s">
        <v>250</v>
      </c>
      <c r="H148" s="92" t="s">
        <v>237</v>
      </c>
      <c r="I148" s="205"/>
      <c r="J148" s="24"/>
    </row>
    <row r="149" spans="1:10" ht="51" customHeight="1">
      <c r="A149" s="205"/>
      <c r="B149" s="205"/>
      <c r="C149" s="205"/>
      <c r="D149" s="92"/>
      <c r="E149" s="92"/>
      <c r="F149" s="92"/>
      <c r="G149" s="92"/>
      <c r="H149" s="92"/>
      <c r="I149" s="205"/>
      <c r="J149" s="24"/>
    </row>
    <row r="150" spans="1:10" ht="12.75">
      <c r="A150" s="26">
        <v>1</v>
      </c>
      <c r="B150" s="26">
        <v>2</v>
      </c>
      <c r="C150" s="26">
        <v>7</v>
      </c>
      <c r="D150" s="26">
        <v>8</v>
      </c>
      <c r="E150" s="26">
        <v>9</v>
      </c>
      <c r="F150" s="26">
        <v>13</v>
      </c>
      <c r="G150" s="26">
        <v>14</v>
      </c>
      <c r="H150" s="26">
        <v>15</v>
      </c>
      <c r="I150" s="26">
        <v>16</v>
      </c>
      <c r="J150" s="24"/>
    </row>
    <row r="151" spans="1:10" ht="12.75">
      <c r="A151" s="23">
        <v>14</v>
      </c>
      <c r="B151" s="27" t="s">
        <v>332</v>
      </c>
      <c r="C151" s="27" t="s">
        <v>239</v>
      </c>
      <c r="D151" s="28">
        <v>1</v>
      </c>
      <c r="E151" s="29">
        <v>59</v>
      </c>
      <c r="F151" s="29"/>
      <c r="G151" s="29"/>
      <c r="H151" s="28"/>
      <c r="I151" s="27"/>
      <c r="J151" s="24"/>
    </row>
    <row r="152" spans="1:10" ht="12.75">
      <c r="A152" s="23">
        <v>15</v>
      </c>
      <c r="B152" s="27" t="s">
        <v>333</v>
      </c>
      <c r="C152" s="27" t="s">
        <v>239</v>
      </c>
      <c r="D152" s="28">
        <v>1</v>
      </c>
      <c r="E152" s="29">
        <v>15</v>
      </c>
      <c r="F152" s="29"/>
      <c r="G152" s="29"/>
      <c r="H152" s="28"/>
      <c r="I152" s="27"/>
      <c r="J152" s="24"/>
    </row>
    <row r="153" spans="1:10" ht="12.75" hidden="1">
      <c r="A153" s="23">
        <v>16</v>
      </c>
      <c r="B153" s="27" t="s">
        <v>334</v>
      </c>
      <c r="C153" s="27" t="s">
        <v>239</v>
      </c>
      <c r="D153" s="28"/>
      <c r="E153" s="29"/>
      <c r="F153" s="29"/>
      <c r="G153" s="29"/>
      <c r="H153" s="28"/>
      <c r="I153" s="27"/>
      <c r="J153" s="24"/>
    </row>
    <row r="154" spans="1:10" ht="12.75" hidden="1">
      <c r="A154" s="23">
        <v>17</v>
      </c>
      <c r="B154" s="27" t="s">
        <v>335</v>
      </c>
      <c r="C154" s="27" t="s">
        <v>239</v>
      </c>
      <c r="D154" s="28"/>
      <c r="E154" s="29"/>
      <c r="F154" s="29"/>
      <c r="G154" s="29"/>
      <c r="H154" s="28"/>
      <c r="I154" s="27"/>
      <c r="J154" s="24"/>
    </row>
    <row r="155" spans="1:10" ht="12.75">
      <c r="A155" s="23">
        <v>18</v>
      </c>
      <c r="B155" s="27" t="s">
        <v>336</v>
      </c>
      <c r="C155" s="27" t="s">
        <v>239</v>
      </c>
      <c r="D155" s="28">
        <v>11</v>
      </c>
      <c r="E155" s="29">
        <v>260</v>
      </c>
      <c r="F155" s="29"/>
      <c r="G155" s="29"/>
      <c r="H155" s="28"/>
      <c r="I155" s="27"/>
      <c r="J155" s="24"/>
    </row>
    <row r="156" spans="1:10" ht="12.75">
      <c r="A156" s="23">
        <v>19</v>
      </c>
      <c r="B156" s="27" t="s">
        <v>337</v>
      </c>
      <c r="C156" s="27" t="s">
        <v>239</v>
      </c>
      <c r="D156" s="28">
        <v>10</v>
      </c>
      <c r="E156" s="29">
        <v>560.71</v>
      </c>
      <c r="F156" s="29"/>
      <c r="G156" s="29"/>
      <c r="H156" s="28"/>
      <c r="I156" s="27"/>
      <c r="J156" s="24"/>
    </row>
    <row r="157" spans="1:10" ht="12.75">
      <c r="A157" s="23">
        <v>20</v>
      </c>
      <c r="B157" s="27" t="s">
        <v>338</v>
      </c>
      <c r="C157" s="27" t="s">
        <v>239</v>
      </c>
      <c r="D157" s="28">
        <v>50</v>
      </c>
      <c r="E157" s="29">
        <v>2100</v>
      </c>
      <c r="F157" s="29"/>
      <c r="G157" s="29"/>
      <c r="H157" s="28"/>
      <c r="I157" s="27"/>
      <c r="J157" s="24"/>
    </row>
    <row r="158" spans="1:10" ht="12.75">
      <c r="A158" s="23">
        <v>21</v>
      </c>
      <c r="B158" s="27" t="s">
        <v>339</v>
      </c>
      <c r="C158" s="27" t="s">
        <v>239</v>
      </c>
      <c r="D158" s="28">
        <v>13</v>
      </c>
      <c r="E158" s="29">
        <v>608</v>
      </c>
      <c r="F158" s="29"/>
      <c r="G158" s="29"/>
      <c r="H158" s="28"/>
      <c r="I158" s="27"/>
      <c r="J158" s="24"/>
    </row>
    <row r="159" spans="1:10" ht="12.75">
      <c r="A159" s="23">
        <v>22</v>
      </c>
      <c r="B159" s="27" t="s">
        <v>340</v>
      </c>
      <c r="C159" s="27" t="s">
        <v>239</v>
      </c>
      <c r="D159" s="28">
        <v>9</v>
      </c>
      <c r="E159" s="29">
        <v>20</v>
      </c>
      <c r="F159" s="29"/>
      <c r="G159" s="29"/>
      <c r="H159" s="28"/>
      <c r="I159" s="27"/>
      <c r="J159" s="24"/>
    </row>
    <row r="160" spans="1:10" ht="12.75">
      <c r="A160" s="23">
        <v>23</v>
      </c>
      <c r="B160" s="27" t="s">
        <v>341</v>
      </c>
      <c r="C160" s="27" t="s">
        <v>239</v>
      </c>
      <c r="D160" s="28">
        <v>1</v>
      </c>
      <c r="E160" s="29">
        <v>56</v>
      </c>
      <c r="F160" s="29"/>
      <c r="G160" s="29"/>
      <c r="H160" s="28"/>
      <c r="I160" s="27"/>
      <c r="J160" s="24"/>
    </row>
    <row r="161" spans="1:10" ht="12.75">
      <c r="A161" s="23">
        <v>24</v>
      </c>
      <c r="B161" s="27" t="s">
        <v>342</v>
      </c>
      <c r="C161" s="27" t="s">
        <v>239</v>
      </c>
      <c r="D161" s="28">
        <v>1</v>
      </c>
      <c r="E161" s="29">
        <v>77</v>
      </c>
      <c r="F161" s="29"/>
      <c r="G161" s="29"/>
      <c r="H161" s="28"/>
      <c r="I161" s="27"/>
      <c r="J161" s="24"/>
    </row>
    <row r="162" spans="1:10" ht="12.75">
      <c r="A162" s="23">
        <v>25</v>
      </c>
      <c r="B162" s="27" t="s">
        <v>343</v>
      </c>
      <c r="C162" s="27" t="s">
        <v>239</v>
      </c>
      <c r="D162" s="28">
        <v>1</v>
      </c>
      <c r="E162" s="29">
        <v>59</v>
      </c>
      <c r="F162" s="29"/>
      <c r="G162" s="29"/>
      <c r="H162" s="28"/>
      <c r="I162" s="27"/>
      <c r="J162" s="24"/>
    </row>
    <row r="163" spans="1:10" ht="12.75">
      <c r="A163" s="23">
        <v>26</v>
      </c>
      <c r="B163" s="27" t="s">
        <v>344</v>
      </c>
      <c r="C163" s="27" t="s">
        <v>239</v>
      </c>
      <c r="D163" s="28">
        <v>2</v>
      </c>
      <c r="E163" s="29">
        <v>178</v>
      </c>
      <c r="F163" s="29"/>
      <c r="G163" s="29"/>
      <c r="H163" s="28"/>
      <c r="I163" s="27"/>
      <c r="J163" s="24"/>
    </row>
    <row r="164" spans="1:10" ht="12.75">
      <c r="A164" s="23">
        <v>27</v>
      </c>
      <c r="B164" s="27" t="s">
        <v>345</v>
      </c>
      <c r="C164" s="27" t="s">
        <v>239</v>
      </c>
      <c r="D164" s="28">
        <v>2</v>
      </c>
      <c r="E164" s="29">
        <v>400</v>
      </c>
      <c r="F164" s="29"/>
      <c r="G164" s="29"/>
      <c r="H164" s="28"/>
      <c r="I164" s="27"/>
      <c r="J164" s="24"/>
    </row>
    <row r="165" spans="1:10" ht="12.75" hidden="1">
      <c r="A165" s="23">
        <v>28</v>
      </c>
      <c r="B165" s="27" t="s">
        <v>346</v>
      </c>
      <c r="C165" s="27" t="s">
        <v>239</v>
      </c>
      <c r="D165" s="28"/>
      <c r="E165" s="29"/>
      <c r="F165" s="29"/>
      <c r="G165" s="29"/>
      <c r="H165" s="28"/>
      <c r="I165" s="27"/>
      <c r="J165" s="24"/>
    </row>
    <row r="166" spans="1:10" ht="12.75">
      <c r="A166" s="23">
        <v>29</v>
      </c>
      <c r="B166" s="27" t="s">
        <v>347</v>
      </c>
      <c r="C166" s="27" t="s">
        <v>239</v>
      </c>
      <c r="D166" s="28">
        <v>1</v>
      </c>
      <c r="E166" s="29">
        <v>100</v>
      </c>
      <c r="F166" s="29"/>
      <c r="G166" s="29"/>
      <c r="H166" s="28"/>
      <c r="I166" s="27"/>
      <c r="J166" s="24"/>
    </row>
    <row r="167" spans="1:10" ht="12.75">
      <c r="A167" s="23"/>
      <c r="B167" s="27" t="s">
        <v>348</v>
      </c>
      <c r="C167" s="27"/>
      <c r="D167" s="28"/>
      <c r="E167" s="29"/>
      <c r="F167" s="29"/>
      <c r="G167" s="29"/>
      <c r="H167" s="28"/>
      <c r="I167" s="27"/>
      <c r="J167" s="24"/>
    </row>
    <row r="168" spans="1:10" ht="12.75">
      <c r="A168" s="23" t="s">
        <v>305</v>
      </c>
      <c r="B168" s="27" t="s">
        <v>349</v>
      </c>
      <c r="C168" s="27" t="s">
        <v>239</v>
      </c>
      <c r="D168" s="28">
        <v>1</v>
      </c>
      <c r="E168" s="29">
        <v>201.48</v>
      </c>
      <c r="F168" s="29"/>
      <c r="G168" s="29"/>
      <c r="H168" s="28"/>
      <c r="I168" s="27"/>
      <c r="J168" s="24"/>
    </row>
    <row r="169" spans="1:10" ht="12.75">
      <c r="A169" s="23">
        <v>2</v>
      </c>
      <c r="B169" s="27" t="s">
        <v>350</v>
      </c>
      <c r="C169" s="27" t="s">
        <v>239</v>
      </c>
      <c r="D169" s="28">
        <v>1</v>
      </c>
      <c r="E169" s="29">
        <v>221.33</v>
      </c>
      <c r="F169" s="29"/>
      <c r="G169" s="29"/>
      <c r="H169" s="28"/>
      <c r="I169" s="27"/>
      <c r="J169" s="24"/>
    </row>
    <row r="170" spans="1:10" ht="12.75">
      <c r="A170" s="23">
        <v>3</v>
      </c>
      <c r="B170" s="27" t="s">
        <v>351</v>
      </c>
      <c r="C170" s="27" t="s">
        <v>239</v>
      </c>
      <c r="D170" s="28">
        <v>1</v>
      </c>
      <c r="E170" s="29">
        <v>580.31</v>
      </c>
      <c r="F170" s="29"/>
      <c r="G170" s="29"/>
      <c r="H170" s="28"/>
      <c r="I170" s="27"/>
      <c r="J170" s="24"/>
    </row>
    <row r="171" spans="1:10" ht="12.75">
      <c r="A171" s="23">
        <v>4</v>
      </c>
      <c r="B171" s="27" t="s">
        <v>352</v>
      </c>
      <c r="C171" s="27" t="s">
        <v>239</v>
      </c>
      <c r="D171" s="28">
        <v>1</v>
      </c>
      <c r="E171" s="29">
        <v>325.81</v>
      </c>
      <c r="F171" s="29"/>
      <c r="G171" s="29"/>
      <c r="H171" s="28"/>
      <c r="I171" s="27"/>
      <c r="J171" s="24"/>
    </row>
    <row r="172" spans="1:10" ht="12.75">
      <c r="A172" s="23">
        <v>5</v>
      </c>
      <c r="B172" s="27" t="s">
        <v>353</v>
      </c>
      <c r="C172" s="27" t="s">
        <v>239</v>
      </c>
      <c r="D172" s="28">
        <v>4</v>
      </c>
      <c r="E172" s="29">
        <v>678.62</v>
      </c>
      <c r="F172" s="29"/>
      <c r="G172" s="29"/>
      <c r="H172" s="28"/>
      <c r="I172" s="27"/>
      <c r="J172" s="24"/>
    </row>
    <row r="173" spans="1:10" ht="12.75">
      <c r="A173" s="23">
        <v>6</v>
      </c>
      <c r="B173" s="27" t="s">
        <v>354</v>
      </c>
      <c r="C173" s="27" t="s">
        <v>239</v>
      </c>
      <c r="D173" s="28">
        <v>8</v>
      </c>
      <c r="E173" s="29">
        <v>375.22</v>
      </c>
      <c r="F173" s="29"/>
      <c r="G173" s="29"/>
      <c r="H173" s="28"/>
      <c r="I173" s="27"/>
      <c r="J173" s="24"/>
    </row>
    <row r="174" spans="1:10" ht="12.75">
      <c r="A174" s="23">
        <v>7</v>
      </c>
      <c r="B174" s="27" t="s">
        <v>355</v>
      </c>
      <c r="C174" s="27" t="s">
        <v>239</v>
      </c>
      <c r="D174" s="28">
        <v>1</v>
      </c>
      <c r="E174" s="29">
        <v>226.6</v>
      </c>
      <c r="F174" s="29"/>
      <c r="G174" s="29"/>
      <c r="H174" s="28"/>
      <c r="I174" s="27"/>
      <c r="J174" s="24"/>
    </row>
    <row r="175" spans="1:10" ht="12.75">
      <c r="A175" s="23">
        <v>8</v>
      </c>
      <c r="B175" s="27" t="s">
        <v>356</v>
      </c>
      <c r="C175" s="27" t="s">
        <v>239</v>
      </c>
      <c r="D175" s="28">
        <v>1</v>
      </c>
      <c r="E175" s="29">
        <v>60.63</v>
      </c>
      <c r="F175" s="29"/>
      <c r="G175" s="29"/>
      <c r="H175" s="28"/>
      <c r="I175" s="27"/>
      <c r="J175" s="24"/>
    </row>
    <row r="176" spans="1:10" ht="12.75" hidden="1">
      <c r="A176" s="23"/>
      <c r="B176" s="27"/>
      <c r="C176" s="27"/>
      <c r="D176" s="28"/>
      <c r="E176" s="29"/>
      <c r="F176" s="29"/>
      <c r="G176" s="29"/>
      <c r="H176" s="28"/>
      <c r="I176" s="27"/>
      <c r="J176" s="24"/>
    </row>
    <row r="177" spans="1:10" ht="12.75">
      <c r="A177" s="23">
        <v>30</v>
      </c>
      <c r="B177" s="27" t="s">
        <v>357</v>
      </c>
      <c r="C177" s="27" t="s">
        <v>239</v>
      </c>
      <c r="D177" s="28">
        <v>1</v>
      </c>
      <c r="E177" s="29">
        <v>100</v>
      </c>
      <c r="F177" s="29"/>
      <c r="G177" s="29"/>
      <c r="H177" s="28"/>
      <c r="I177" s="27"/>
      <c r="J177" s="24"/>
    </row>
    <row r="178" spans="1:10" ht="12.75">
      <c r="A178" s="23">
        <v>31</v>
      </c>
      <c r="B178" s="27" t="s">
        <v>345</v>
      </c>
      <c r="C178" s="27" t="s">
        <v>239</v>
      </c>
      <c r="D178" s="28">
        <v>1</v>
      </c>
      <c r="E178" s="29">
        <v>98</v>
      </c>
      <c r="F178" s="29"/>
      <c r="G178" s="29"/>
      <c r="H178" s="28"/>
      <c r="I178" s="27"/>
      <c r="J178" s="24"/>
    </row>
    <row r="179" spans="1:10" ht="12.75" hidden="1">
      <c r="A179" s="23">
        <v>32</v>
      </c>
      <c r="B179" s="27" t="s">
        <v>358</v>
      </c>
      <c r="C179" s="27" t="s">
        <v>239</v>
      </c>
      <c r="D179" s="28"/>
      <c r="E179" s="29"/>
      <c r="F179" s="29"/>
      <c r="G179" s="29"/>
      <c r="H179" s="28"/>
      <c r="I179" s="27"/>
      <c r="J179" s="24"/>
    </row>
    <row r="180" spans="1:10" ht="12.75" hidden="1">
      <c r="A180" s="23">
        <v>33</v>
      </c>
      <c r="B180" s="27" t="s">
        <v>359</v>
      </c>
      <c r="C180" s="27" t="s">
        <v>239</v>
      </c>
      <c r="D180" s="28"/>
      <c r="E180" s="29"/>
      <c r="F180" s="29"/>
      <c r="G180" s="29"/>
      <c r="H180" s="28"/>
      <c r="I180" s="27"/>
      <c r="J180" s="24"/>
    </row>
    <row r="181" spans="1:10" ht="12.75">
      <c r="A181" s="23">
        <v>34</v>
      </c>
      <c r="B181" s="27" t="s">
        <v>360</v>
      </c>
      <c r="C181" s="27" t="s">
        <v>239</v>
      </c>
      <c r="D181" s="28">
        <v>4</v>
      </c>
      <c r="E181" s="29">
        <v>780.8</v>
      </c>
      <c r="F181" s="29"/>
      <c r="G181" s="29"/>
      <c r="H181" s="28"/>
      <c r="I181" s="27"/>
      <c r="J181" s="24"/>
    </row>
    <row r="182" spans="1:10" ht="12.75" hidden="1">
      <c r="A182" s="23">
        <v>35</v>
      </c>
      <c r="B182" s="27" t="s">
        <v>361</v>
      </c>
      <c r="C182" s="27" t="s">
        <v>239</v>
      </c>
      <c r="D182" s="28"/>
      <c r="E182" s="29"/>
      <c r="F182" s="29"/>
      <c r="G182" s="29"/>
      <c r="H182" s="28"/>
      <c r="I182" s="27"/>
      <c r="J182" s="24"/>
    </row>
    <row r="183" spans="1:10" ht="12.75">
      <c r="A183" s="23">
        <v>36</v>
      </c>
      <c r="B183" s="27" t="s">
        <v>362</v>
      </c>
      <c r="C183" s="27" t="s">
        <v>239</v>
      </c>
      <c r="D183" s="28">
        <v>2</v>
      </c>
      <c r="E183" s="29">
        <v>778</v>
      </c>
      <c r="F183" s="29"/>
      <c r="G183" s="29"/>
      <c r="H183" s="28"/>
      <c r="I183" s="27"/>
      <c r="J183" s="24"/>
    </row>
    <row r="184" spans="1:10" ht="12.75">
      <c r="A184" s="23">
        <v>37</v>
      </c>
      <c r="B184" s="27" t="s">
        <v>363</v>
      </c>
      <c r="C184" s="27" t="s">
        <v>239</v>
      </c>
      <c r="D184" s="28">
        <v>1</v>
      </c>
      <c r="E184" s="29">
        <v>100</v>
      </c>
      <c r="F184" s="29"/>
      <c r="G184" s="29"/>
      <c r="H184" s="28"/>
      <c r="I184" s="27"/>
      <c r="J184" s="24"/>
    </row>
    <row r="185" spans="1:10" ht="12.75">
      <c r="A185" s="23">
        <v>38</v>
      </c>
      <c r="B185" s="27" t="s">
        <v>364</v>
      </c>
      <c r="C185" s="27" t="s">
        <v>239</v>
      </c>
      <c r="D185" s="28">
        <v>1</v>
      </c>
      <c r="E185" s="29">
        <v>430</v>
      </c>
      <c r="F185" s="29"/>
      <c r="G185" s="29"/>
      <c r="H185" s="28"/>
      <c r="I185" s="27"/>
      <c r="J185" s="24"/>
    </row>
    <row r="186" spans="1:10" ht="12.75" hidden="1">
      <c r="A186" s="23">
        <v>39</v>
      </c>
      <c r="B186" s="27" t="s">
        <v>365</v>
      </c>
      <c r="C186" s="27" t="s">
        <v>239</v>
      </c>
      <c r="D186" s="28"/>
      <c r="E186" s="29"/>
      <c r="F186" s="29"/>
      <c r="G186" s="29"/>
      <c r="H186" s="28"/>
      <c r="I186" s="27"/>
      <c r="J186" s="24"/>
    </row>
    <row r="187" spans="1:10" ht="12.75">
      <c r="A187" s="23">
        <v>40</v>
      </c>
      <c r="B187" s="27" t="s">
        <v>366</v>
      </c>
      <c r="C187" s="27" t="s">
        <v>239</v>
      </c>
      <c r="D187" s="28">
        <v>1</v>
      </c>
      <c r="E187" s="29">
        <v>818</v>
      </c>
      <c r="F187" s="29"/>
      <c r="G187" s="29"/>
      <c r="H187" s="28"/>
      <c r="I187" s="27"/>
      <c r="J187" s="24"/>
    </row>
    <row r="188" spans="1:10" ht="12.75">
      <c r="A188" s="23">
        <v>41</v>
      </c>
      <c r="B188" s="27" t="s">
        <v>367</v>
      </c>
      <c r="C188" s="27" t="s">
        <v>239</v>
      </c>
      <c r="D188" s="28">
        <v>5</v>
      </c>
      <c r="E188" s="29">
        <v>500</v>
      </c>
      <c r="F188" s="29"/>
      <c r="G188" s="29"/>
      <c r="H188" s="28"/>
      <c r="I188" s="27"/>
      <c r="J188" s="24"/>
    </row>
    <row r="189" spans="1:10" ht="12.75">
      <c r="A189" s="23">
        <v>42</v>
      </c>
      <c r="B189" s="27" t="s">
        <v>368</v>
      </c>
      <c r="C189" s="27" t="s">
        <v>239</v>
      </c>
      <c r="D189" s="28">
        <v>10</v>
      </c>
      <c r="E189" s="29">
        <v>3000</v>
      </c>
      <c r="F189" s="29"/>
      <c r="G189" s="29"/>
      <c r="H189" s="28"/>
      <c r="I189" s="27"/>
      <c r="J189" s="24"/>
    </row>
    <row r="190" spans="1:10" ht="12.75">
      <c r="A190" s="23">
        <v>43</v>
      </c>
      <c r="B190" s="27" t="s">
        <v>369</v>
      </c>
      <c r="C190" s="27" t="s">
        <v>239</v>
      </c>
      <c r="D190" s="28">
        <v>1</v>
      </c>
      <c r="E190" s="29">
        <v>26</v>
      </c>
      <c r="F190" s="29"/>
      <c r="G190" s="29"/>
      <c r="H190" s="28"/>
      <c r="I190" s="27"/>
      <c r="J190" s="24"/>
    </row>
    <row r="191" spans="1:10" ht="12.75">
      <c r="A191" s="23">
        <v>44</v>
      </c>
      <c r="B191" s="27" t="s">
        <v>370</v>
      </c>
      <c r="C191" s="27" t="s">
        <v>239</v>
      </c>
      <c r="D191" s="28">
        <v>4</v>
      </c>
      <c r="E191" s="29">
        <v>73</v>
      </c>
      <c r="F191" s="29"/>
      <c r="G191" s="29"/>
      <c r="H191" s="28"/>
      <c r="I191" s="27"/>
      <c r="J191" s="24"/>
    </row>
    <row r="192" spans="1:10" ht="12.75">
      <c r="A192" s="23">
        <v>45</v>
      </c>
      <c r="B192" s="27" t="s">
        <v>371</v>
      </c>
      <c r="C192" s="27" t="s">
        <v>239</v>
      </c>
      <c r="D192" s="28">
        <v>1</v>
      </c>
      <c r="E192" s="29">
        <v>845</v>
      </c>
      <c r="F192" s="29"/>
      <c r="G192" s="29"/>
      <c r="H192" s="28"/>
      <c r="I192" s="27"/>
      <c r="J192" s="24"/>
    </row>
    <row r="193" spans="1:10" ht="12.75">
      <c r="A193" s="23">
        <v>46</v>
      </c>
      <c r="B193" s="27" t="s">
        <v>372</v>
      </c>
      <c r="C193" s="27" t="s">
        <v>239</v>
      </c>
      <c r="D193" s="28">
        <v>1</v>
      </c>
      <c r="E193" s="29">
        <v>1508</v>
      </c>
      <c r="F193" s="29"/>
      <c r="G193" s="29"/>
      <c r="H193" s="28"/>
      <c r="I193" s="27"/>
      <c r="J193" s="24"/>
    </row>
    <row r="194" spans="1:10" ht="12.75">
      <c r="A194" s="23">
        <v>47</v>
      </c>
      <c r="B194" s="27" t="s">
        <v>373</v>
      </c>
      <c r="C194" s="27" t="s">
        <v>239</v>
      </c>
      <c r="D194" s="28"/>
      <c r="E194" s="29">
        <v>645</v>
      </c>
      <c r="F194" s="29"/>
      <c r="G194" s="29"/>
      <c r="H194" s="28"/>
      <c r="I194" s="27"/>
      <c r="J194" s="24"/>
    </row>
    <row r="195" spans="1:10" ht="14.25" customHeight="1">
      <c r="A195" s="206" t="s">
        <v>247</v>
      </c>
      <c r="B195" s="206"/>
      <c r="C195" s="206"/>
      <c r="D195" s="37">
        <v>0</v>
      </c>
      <c r="E195" s="31">
        <f>SUM(E151:E194)</f>
        <v>16864.510000000002</v>
      </c>
      <c r="F195" s="31">
        <f>SUM(F151:F194)</f>
        <v>0</v>
      </c>
      <c r="G195" s="31">
        <f>SUM(G151:G194)</f>
        <v>0</v>
      </c>
      <c r="H195" s="32"/>
      <c r="I195" s="33"/>
      <c r="J195" s="24"/>
    </row>
    <row r="196" spans="1:10" ht="12.75">
      <c r="A196" s="11" t="e">
        <f>CONCATENATE("Число порядкових номерів на сторінці: ",ЧислоПрописом(COUNTA(A151:A194))," (з ",A151," по ",A194,")")</f>
        <v>#NAME?</v>
      </c>
      <c r="B196" s="33"/>
      <c r="C196" s="34" t="e">
        <f>CONCATENATE("Загальна кількість у натуральних вимірах фактично на сторінці: ",ЧислоПрописом(D195))</f>
        <v>#NAME?</v>
      </c>
      <c r="D196" s="32"/>
      <c r="E196" s="35"/>
      <c r="F196" s="35"/>
      <c r="G196" s="35"/>
      <c r="H196" s="32"/>
      <c r="I196" s="33"/>
      <c r="J196" s="24"/>
    </row>
    <row r="197" spans="2:10" ht="12.75">
      <c r="B197" s="36"/>
      <c r="C197" s="34" t="e">
        <f>CONCATENATE("Загальна кількість у натуральних вимірах за даними бухобліку на сторінці: ",ЧислоПрописом(#REF!))</f>
        <v>#NAME?</v>
      </c>
      <c r="D197" s="32"/>
      <c r="E197" s="35"/>
      <c r="F197" s="35"/>
      <c r="G197" s="35"/>
      <c r="H197" s="32"/>
      <c r="I197" s="33"/>
      <c r="J197" s="24"/>
    </row>
    <row r="198" spans="1:10" ht="12.75" customHeight="1">
      <c r="A198" s="205" t="s">
        <v>229</v>
      </c>
      <c r="B198" s="205" t="s">
        <v>230</v>
      </c>
      <c r="C198" s="205" t="s">
        <v>231</v>
      </c>
      <c r="D198" s="205" t="s">
        <v>232</v>
      </c>
      <c r="E198" s="205"/>
      <c r="F198" s="23"/>
      <c r="G198" s="23"/>
      <c r="H198" s="23"/>
      <c r="I198" s="205" t="s">
        <v>248</v>
      </c>
      <c r="J198" s="24"/>
    </row>
    <row r="199" spans="1:10" ht="12.75">
      <c r="A199" s="205"/>
      <c r="B199" s="205"/>
      <c r="C199" s="205"/>
      <c r="D199" s="205"/>
      <c r="E199" s="205"/>
      <c r="F199" s="23"/>
      <c r="G199" s="23"/>
      <c r="H199" s="23"/>
      <c r="I199" s="205"/>
      <c r="J199" s="24"/>
    </row>
    <row r="200" spans="1:10" ht="12.75" customHeight="1">
      <c r="A200" s="205"/>
      <c r="B200" s="205"/>
      <c r="C200" s="205"/>
      <c r="D200" s="205"/>
      <c r="E200" s="205"/>
      <c r="F200" s="23"/>
      <c r="G200" s="23"/>
      <c r="H200" s="23"/>
      <c r="I200" s="205"/>
      <c r="J200" s="24"/>
    </row>
    <row r="201" spans="1:10" ht="12.75" customHeight="1">
      <c r="A201" s="205"/>
      <c r="B201" s="205"/>
      <c r="C201" s="205"/>
      <c r="D201" s="92" t="s">
        <v>233</v>
      </c>
      <c r="E201" s="92" t="s">
        <v>249</v>
      </c>
      <c r="F201" s="92" t="s">
        <v>235</v>
      </c>
      <c r="G201" s="92" t="s">
        <v>250</v>
      </c>
      <c r="H201" s="92" t="s">
        <v>237</v>
      </c>
      <c r="I201" s="205"/>
      <c r="J201" s="24"/>
    </row>
    <row r="202" spans="1:10" ht="50.25" customHeight="1">
      <c r="A202" s="205"/>
      <c r="B202" s="205"/>
      <c r="C202" s="205"/>
      <c r="D202" s="92"/>
      <c r="E202" s="92"/>
      <c r="F202" s="92"/>
      <c r="G202" s="92"/>
      <c r="H202" s="92"/>
      <c r="I202" s="205"/>
      <c r="J202" s="24"/>
    </row>
    <row r="203" spans="1:10" ht="12.75">
      <c r="A203" s="26">
        <v>1</v>
      </c>
      <c r="B203" s="26">
        <v>2</v>
      </c>
      <c r="C203" s="26">
        <v>7</v>
      </c>
      <c r="D203" s="26">
        <v>8</v>
      </c>
      <c r="E203" s="26">
        <v>9</v>
      </c>
      <c r="F203" s="26">
        <v>13</v>
      </c>
      <c r="G203" s="26">
        <v>14</v>
      </c>
      <c r="H203" s="26">
        <v>15</v>
      </c>
      <c r="I203" s="26">
        <v>16</v>
      </c>
      <c r="J203" s="24"/>
    </row>
    <row r="204" spans="1:10" ht="12.75">
      <c r="A204" s="23">
        <v>48</v>
      </c>
      <c r="B204" s="27" t="s">
        <v>374</v>
      </c>
      <c r="C204" s="27" t="s">
        <v>239</v>
      </c>
      <c r="D204" s="28">
        <v>1</v>
      </c>
      <c r="E204" s="29">
        <v>233</v>
      </c>
      <c r="F204" s="29"/>
      <c r="G204" s="29"/>
      <c r="H204" s="28"/>
      <c r="I204" s="27"/>
      <c r="J204" s="24"/>
    </row>
    <row r="205" spans="1:10" ht="12.75">
      <c r="A205" s="23">
        <v>49</v>
      </c>
      <c r="B205" s="27" t="s">
        <v>375</v>
      </c>
      <c r="C205" s="27" t="s">
        <v>239</v>
      </c>
      <c r="D205" s="28">
        <v>1</v>
      </c>
      <c r="E205" s="29">
        <v>137</v>
      </c>
      <c r="F205" s="29"/>
      <c r="G205" s="29"/>
      <c r="H205" s="28"/>
      <c r="I205" s="27"/>
      <c r="J205" s="24"/>
    </row>
    <row r="206" spans="1:10" ht="12.75">
      <c r="A206" s="23">
        <v>50</v>
      </c>
      <c r="B206" s="27" t="s">
        <v>376</v>
      </c>
      <c r="C206" s="27" t="s">
        <v>239</v>
      </c>
      <c r="D206" s="28">
        <v>2</v>
      </c>
      <c r="E206" s="29">
        <v>612</v>
      </c>
      <c r="F206" s="29"/>
      <c r="G206" s="29"/>
      <c r="H206" s="28"/>
      <c r="I206" s="27"/>
      <c r="J206" s="24"/>
    </row>
    <row r="207" spans="1:10" ht="12.75">
      <c r="A207" s="23">
        <v>51</v>
      </c>
      <c r="B207" s="27" t="s">
        <v>377</v>
      </c>
      <c r="C207" s="27" t="s">
        <v>239</v>
      </c>
      <c r="D207" s="28">
        <v>1</v>
      </c>
      <c r="E207" s="29">
        <v>202</v>
      </c>
      <c r="F207" s="29"/>
      <c r="G207" s="29"/>
      <c r="H207" s="28"/>
      <c r="I207" s="27"/>
      <c r="J207" s="24"/>
    </row>
    <row r="208" spans="1:10" ht="12.75" hidden="1">
      <c r="A208" s="23">
        <v>52</v>
      </c>
      <c r="B208" s="27" t="s">
        <v>378</v>
      </c>
      <c r="C208" s="27" t="s">
        <v>239</v>
      </c>
      <c r="D208" s="28"/>
      <c r="E208" s="29"/>
      <c r="F208" s="29"/>
      <c r="G208" s="29"/>
      <c r="H208" s="28"/>
      <c r="I208" s="27"/>
      <c r="J208" s="24"/>
    </row>
    <row r="209" spans="1:10" ht="12.75" hidden="1">
      <c r="A209" s="23">
        <v>53</v>
      </c>
      <c r="B209" s="27" t="s">
        <v>379</v>
      </c>
      <c r="C209" s="27" t="s">
        <v>239</v>
      </c>
      <c r="D209" s="28"/>
      <c r="E209" s="29"/>
      <c r="F209" s="29"/>
      <c r="G209" s="29"/>
      <c r="H209" s="28"/>
      <c r="I209" s="27"/>
      <c r="J209" s="24"/>
    </row>
    <row r="210" spans="1:10" ht="12.75">
      <c r="A210" s="23">
        <v>54</v>
      </c>
      <c r="B210" s="27" t="s">
        <v>380</v>
      </c>
      <c r="C210" s="27" t="s">
        <v>239</v>
      </c>
      <c r="D210" s="28">
        <v>1</v>
      </c>
      <c r="E210" s="29">
        <v>300</v>
      </c>
      <c r="F210" s="29"/>
      <c r="G210" s="29"/>
      <c r="H210" s="28"/>
      <c r="I210" s="27"/>
      <c r="J210" s="24"/>
    </row>
    <row r="211" spans="1:10" ht="12.75">
      <c r="A211" s="23">
        <v>55</v>
      </c>
      <c r="B211" s="27" t="s">
        <v>381</v>
      </c>
      <c r="C211" s="27" t="s">
        <v>239</v>
      </c>
      <c r="D211" s="28">
        <v>1</v>
      </c>
      <c r="E211" s="29">
        <v>500</v>
      </c>
      <c r="F211" s="29"/>
      <c r="G211" s="29"/>
      <c r="H211" s="28"/>
      <c r="I211" s="27"/>
      <c r="J211" s="24"/>
    </row>
    <row r="212" spans="1:10" ht="12.75">
      <c r="A212" s="23">
        <v>56</v>
      </c>
      <c r="B212" s="27" t="s">
        <v>382</v>
      </c>
      <c r="C212" s="27" t="s">
        <v>239</v>
      </c>
      <c r="D212" s="28">
        <v>2</v>
      </c>
      <c r="E212" s="29">
        <v>1345</v>
      </c>
      <c r="F212" s="29"/>
      <c r="G212" s="29"/>
      <c r="H212" s="28"/>
      <c r="I212" s="27"/>
      <c r="J212" s="24"/>
    </row>
    <row r="213" spans="1:10" ht="12.75">
      <c r="A213" s="23">
        <v>57</v>
      </c>
      <c r="B213" s="27" t="s">
        <v>383</v>
      </c>
      <c r="C213" s="27" t="s">
        <v>239</v>
      </c>
      <c r="D213" s="28">
        <v>1</v>
      </c>
      <c r="E213" s="29">
        <v>526</v>
      </c>
      <c r="F213" s="29"/>
      <c r="G213" s="29"/>
      <c r="H213" s="28"/>
      <c r="I213" s="27"/>
      <c r="J213" s="24"/>
    </row>
    <row r="214" spans="1:10" ht="12.75">
      <c r="A214" s="23">
        <v>58</v>
      </c>
      <c r="B214" s="27" t="s">
        <v>384</v>
      </c>
      <c r="C214" s="27" t="s">
        <v>239</v>
      </c>
      <c r="D214" s="28">
        <v>1</v>
      </c>
      <c r="E214" s="29">
        <v>557</v>
      </c>
      <c r="F214" s="29"/>
      <c r="G214" s="29"/>
      <c r="H214" s="28"/>
      <c r="I214" s="27"/>
      <c r="J214" s="24"/>
    </row>
    <row r="215" spans="1:10" ht="12.75">
      <c r="A215" s="23">
        <v>59</v>
      </c>
      <c r="B215" s="27" t="s">
        <v>385</v>
      </c>
      <c r="C215" s="27" t="s">
        <v>239</v>
      </c>
      <c r="D215" s="28">
        <v>1</v>
      </c>
      <c r="E215" s="29">
        <v>917</v>
      </c>
      <c r="F215" s="29"/>
      <c r="G215" s="29"/>
      <c r="H215" s="28"/>
      <c r="I215" s="27"/>
      <c r="J215" s="24"/>
    </row>
    <row r="216" spans="1:10" ht="12.75">
      <c r="A216" s="23">
        <v>60</v>
      </c>
      <c r="B216" s="27" t="s">
        <v>386</v>
      </c>
      <c r="C216" s="27" t="s">
        <v>239</v>
      </c>
      <c r="D216" s="28">
        <v>1</v>
      </c>
      <c r="E216" s="29">
        <v>967</v>
      </c>
      <c r="F216" s="29"/>
      <c r="G216" s="29"/>
      <c r="H216" s="28"/>
      <c r="I216" s="27"/>
      <c r="J216" s="24"/>
    </row>
    <row r="217" spans="1:10" ht="12.75">
      <c r="A217" s="23">
        <v>61</v>
      </c>
      <c r="B217" s="27" t="s">
        <v>387</v>
      </c>
      <c r="C217" s="27" t="s">
        <v>239</v>
      </c>
      <c r="D217" s="28">
        <v>1</v>
      </c>
      <c r="E217" s="29">
        <v>500</v>
      </c>
      <c r="F217" s="29"/>
      <c r="G217" s="29"/>
      <c r="H217" s="28"/>
      <c r="I217" s="27"/>
      <c r="J217" s="24"/>
    </row>
    <row r="218" spans="1:10" ht="12.75">
      <c r="A218" s="23">
        <v>62</v>
      </c>
      <c r="B218" s="27" t="s">
        <v>388</v>
      </c>
      <c r="C218" s="27" t="s">
        <v>239</v>
      </c>
      <c r="D218" s="28">
        <v>3</v>
      </c>
      <c r="E218" s="29">
        <v>600</v>
      </c>
      <c r="F218" s="29"/>
      <c r="G218" s="29"/>
      <c r="H218" s="28"/>
      <c r="I218" s="27"/>
      <c r="J218" s="24"/>
    </row>
    <row r="219" spans="1:10" ht="12.75">
      <c r="A219" s="23">
        <v>63</v>
      </c>
      <c r="B219" s="27" t="s">
        <v>389</v>
      </c>
      <c r="C219" s="27" t="s">
        <v>239</v>
      </c>
      <c r="D219" s="28">
        <v>1</v>
      </c>
      <c r="E219" s="29">
        <v>200</v>
      </c>
      <c r="F219" s="29"/>
      <c r="G219" s="29"/>
      <c r="H219" s="28"/>
      <c r="I219" s="27"/>
      <c r="J219" s="24"/>
    </row>
    <row r="220" spans="1:10" ht="12.75">
      <c r="A220" s="23">
        <v>64</v>
      </c>
      <c r="B220" s="27" t="s">
        <v>390</v>
      </c>
      <c r="C220" s="27" t="s">
        <v>239</v>
      </c>
      <c r="D220" s="28">
        <v>1</v>
      </c>
      <c r="E220" s="29">
        <v>350</v>
      </c>
      <c r="F220" s="29"/>
      <c r="G220" s="29"/>
      <c r="H220" s="28"/>
      <c r="I220" s="27"/>
      <c r="J220" s="24"/>
    </row>
    <row r="221" spans="1:10" ht="12.75" hidden="1">
      <c r="A221" s="23">
        <v>65</v>
      </c>
      <c r="B221" s="27" t="s">
        <v>391</v>
      </c>
      <c r="C221" s="27" t="s">
        <v>239</v>
      </c>
      <c r="D221" s="28"/>
      <c r="E221" s="29"/>
      <c r="F221" s="29"/>
      <c r="G221" s="29"/>
      <c r="H221" s="28"/>
      <c r="I221" s="27"/>
      <c r="J221" s="24"/>
    </row>
    <row r="222" spans="1:10" ht="12.75">
      <c r="A222" s="23">
        <v>66</v>
      </c>
      <c r="B222" s="27" t="s">
        <v>392</v>
      </c>
      <c r="C222" s="27" t="s">
        <v>239</v>
      </c>
      <c r="D222" s="28">
        <v>1</v>
      </c>
      <c r="E222" s="29">
        <v>447</v>
      </c>
      <c r="F222" s="29"/>
      <c r="G222" s="29"/>
      <c r="H222" s="28"/>
      <c r="I222" s="27"/>
      <c r="J222" s="24"/>
    </row>
    <row r="223" spans="1:10" ht="12.75">
      <c r="A223" s="23">
        <v>67</v>
      </c>
      <c r="B223" s="27" t="s">
        <v>393</v>
      </c>
      <c r="C223" s="27" t="s">
        <v>239</v>
      </c>
      <c r="D223" s="28">
        <v>7</v>
      </c>
      <c r="E223" s="29">
        <v>700</v>
      </c>
      <c r="F223" s="29"/>
      <c r="G223" s="29"/>
      <c r="H223" s="28"/>
      <c r="I223" s="27"/>
      <c r="J223" s="24"/>
    </row>
    <row r="224" spans="1:10" ht="12.75">
      <c r="A224" s="23">
        <v>68</v>
      </c>
      <c r="B224" s="27" t="s">
        <v>394</v>
      </c>
      <c r="C224" s="27" t="s">
        <v>239</v>
      </c>
      <c r="D224" s="28">
        <v>3</v>
      </c>
      <c r="E224" s="29">
        <v>225</v>
      </c>
      <c r="F224" s="29"/>
      <c r="G224" s="29"/>
      <c r="H224" s="28"/>
      <c r="I224" s="27"/>
      <c r="J224" s="24"/>
    </row>
    <row r="225" spans="1:10" ht="12.75">
      <c r="A225" s="23">
        <v>69</v>
      </c>
      <c r="B225" s="27" t="s">
        <v>395</v>
      </c>
      <c r="C225" s="27" t="s">
        <v>239</v>
      </c>
      <c r="D225" s="28">
        <v>6</v>
      </c>
      <c r="E225" s="29">
        <v>372</v>
      </c>
      <c r="F225" s="29"/>
      <c r="G225" s="29"/>
      <c r="H225" s="28"/>
      <c r="I225" s="27"/>
      <c r="J225" s="24"/>
    </row>
    <row r="226" spans="1:10" ht="12.75">
      <c r="A226" s="23">
        <v>70</v>
      </c>
      <c r="B226" s="27" t="s">
        <v>396</v>
      </c>
      <c r="C226" s="27" t="s">
        <v>239</v>
      </c>
      <c r="D226" s="28">
        <v>2</v>
      </c>
      <c r="E226" s="29">
        <v>146</v>
      </c>
      <c r="F226" s="29"/>
      <c r="G226" s="29"/>
      <c r="H226" s="28"/>
      <c r="I226" s="27"/>
      <c r="J226" s="24"/>
    </row>
    <row r="227" spans="1:10" ht="12.75">
      <c r="A227" s="23">
        <v>71</v>
      </c>
      <c r="B227" s="27" t="s">
        <v>397</v>
      </c>
      <c r="C227" s="27"/>
      <c r="D227" s="28">
        <v>1</v>
      </c>
      <c r="E227" s="29">
        <v>90</v>
      </c>
      <c r="F227" s="29"/>
      <c r="G227" s="29"/>
      <c r="H227" s="28"/>
      <c r="I227" s="27"/>
      <c r="J227" s="24"/>
    </row>
    <row r="228" spans="1:10" ht="12.75">
      <c r="A228" s="23">
        <v>72</v>
      </c>
      <c r="B228" s="27" t="s">
        <v>398</v>
      </c>
      <c r="C228" s="27"/>
      <c r="D228" s="28">
        <v>2</v>
      </c>
      <c r="E228" s="29">
        <v>108</v>
      </c>
      <c r="F228" s="29"/>
      <c r="G228" s="29"/>
      <c r="H228" s="28"/>
      <c r="I228" s="27"/>
      <c r="J228" s="24"/>
    </row>
    <row r="229" spans="1:10" ht="12.75">
      <c r="A229" s="23"/>
      <c r="B229" s="27" t="s">
        <v>336</v>
      </c>
      <c r="C229" s="27"/>
      <c r="D229" s="28">
        <v>10</v>
      </c>
      <c r="E229" s="29">
        <v>350</v>
      </c>
      <c r="F229" s="29"/>
      <c r="G229" s="29"/>
      <c r="H229" s="28"/>
      <c r="I229" s="27"/>
      <c r="J229" s="24"/>
    </row>
    <row r="230" spans="1:10" ht="12.75">
      <c r="A230" s="23"/>
      <c r="B230" s="27" t="s">
        <v>399</v>
      </c>
      <c r="C230" s="27"/>
      <c r="D230" s="28">
        <v>5</v>
      </c>
      <c r="E230" s="29">
        <v>70</v>
      </c>
      <c r="F230" s="29"/>
      <c r="G230" s="29"/>
      <c r="H230" s="28"/>
      <c r="I230" s="27"/>
      <c r="J230" s="24"/>
    </row>
    <row r="231" spans="1:10" ht="12.75">
      <c r="A231" s="23"/>
      <c r="B231" s="27" t="s">
        <v>400</v>
      </c>
      <c r="C231" s="27"/>
      <c r="D231" s="28">
        <v>25</v>
      </c>
      <c r="E231" s="29">
        <v>1232</v>
      </c>
      <c r="F231" s="29"/>
      <c r="G231" s="29"/>
      <c r="H231" s="28"/>
      <c r="I231" s="27"/>
      <c r="J231" s="24"/>
    </row>
    <row r="232" spans="1:10" ht="12.75">
      <c r="A232" s="23"/>
      <c r="B232" s="27" t="s">
        <v>401</v>
      </c>
      <c r="C232" s="27"/>
      <c r="D232" s="28">
        <v>8</v>
      </c>
      <c r="E232" s="29">
        <v>272</v>
      </c>
      <c r="F232" s="29"/>
      <c r="G232" s="29"/>
      <c r="H232" s="28"/>
      <c r="I232" s="27"/>
      <c r="J232" s="24"/>
    </row>
    <row r="233" spans="1:10" ht="12.75">
      <c r="A233" s="23"/>
      <c r="B233" s="27" t="s">
        <v>401</v>
      </c>
      <c r="C233" s="27"/>
      <c r="D233" s="28">
        <v>16</v>
      </c>
      <c r="E233" s="29">
        <v>224</v>
      </c>
      <c r="F233" s="29"/>
      <c r="G233" s="29"/>
      <c r="H233" s="28"/>
      <c r="I233" s="27"/>
      <c r="J233" s="24"/>
    </row>
    <row r="234" spans="1:10" ht="12.75">
      <c r="A234" s="23"/>
      <c r="B234" s="27" t="s">
        <v>402</v>
      </c>
      <c r="C234" s="27"/>
      <c r="D234" s="28">
        <v>3</v>
      </c>
      <c r="E234" s="29">
        <v>3</v>
      </c>
      <c r="F234" s="29"/>
      <c r="G234" s="29"/>
      <c r="H234" s="28"/>
      <c r="I234" s="27"/>
      <c r="J234" s="24"/>
    </row>
    <row r="235" spans="1:10" ht="12.75">
      <c r="A235" s="23"/>
      <c r="B235" s="27" t="s">
        <v>403</v>
      </c>
      <c r="C235" s="27"/>
      <c r="D235" s="28">
        <v>1</v>
      </c>
      <c r="E235" s="29">
        <v>47</v>
      </c>
      <c r="F235" s="29"/>
      <c r="G235" s="29"/>
      <c r="H235" s="28"/>
      <c r="I235" s="27"/>
      <c r="J235" s="24"/>
    </row>
    <row r="236" spans="1:10" ht="12.75">
      <c r="A236" s="23"/>
      <c r="B236" s="27" t="s">
        <v>404</v>
      </c>
      <c r="C236" s="27"/>
      <c r="D236" s="28">
        <v>1</v>
      </c>
      <c r="E236" s="29">
        <v>6</v>
      </c>
      <c r="F236" s="29"/>
      <c r="G236" s="29"/>
      <c r="H236" s="28"/>
      <c r="I236" s="27"/>
      <c r="J236" s="24"/>
    </row>
    <row r="237" spans="1:10" ht="12.75">
      <c r="A237" s="23"/>
      <c r="B237" s="27" t="s">
        <v>405</v>
      </c>
      <c r="C237" s="27"/>
      <c r="D237" s="28">
        <v>1</v>
      </c>
      <c r="E237" s="29">
        <v>73</v>
      </c>
      <c r="F237" s="29"/>
      <c r="G237" s="29"/>
      <c r="H237" s="28"/>
      <c r="I237" s="27"/>
      <c r="J237" s="24"/>
    </row>
    <row r="238" spans="1:10" ht="12.75">
      <c r="A238" s="23"/>
      <c r="B238" s="27" t="s">
        <v>406</v>
      </c>
      <c r="C238" s="27"/>
      <c r="D238" s="28">
        <v>2</v>
      </c>
      <c r="E238" s="29">
        <v>244</v>
      </c>
      <c r="F238" s="29"/>
      <c r="G238" s="29"/>
      <c r="H238" s="28"/>
      <c r="I238" s="27"/>
      <c r="J238" s="24"/>
    </row>
    <row r="239" spans="1:10" ht="12.75">
      <c r="A239" s="23"/>
      <c r="B239" s="27" t="s">
        <v>407</v>
      </c>
      <c r="C239" s="27"/>
      <c r="D239" s="28">
        <v>1</v>
      </c>
      <c r="E239" s="29">
        <v>716</v>
      </c>
      <c r="F239" s="29"/>
      <c r="G239" s="29"/>
      <c r="H239" s="28"/>
      <c r="I239" s="27"/>
      <c r="J239" s="24"/>
    </row>
    <row r="240" spans="1:10" ht="12.75">
      <c r="A240" s="23"/>
      <c r="B240" s="27" t="s">
        <v>408</v>
      </c>
      <c r="C240" s="27"/>
      <c r="D240" s="28">
        <v>1</v>
      </c>
      <c r="E240" s="29">
        <v>242</v>
      </c>
      <c r="F240" s="29"/>
      <c r="G240" s="29"/>
      <c r="H240" s="28"/>
      <c r="I240" s="27"/>
      <c r="J240" s="24"/>
    </row>
    <row r="241" spans="1:10" ht="12.75">
      <c r="A241" s="23"/>
      <c r="B241" s="27" t="s">
        <v>409</v>
      </c>
      <c r="C241" s="27"/>
      <c r="D241" s="28">
        <v>1</v>
      </c>
      <c r="E241" s="29">
        <v>413</v>
      </c>
      <c r="F241" s="29"/>
      <c r="G241" s="29"/>
      <c r="H241" s="28"/>
      <c r="I241" s="27"/>
      <c r="J241" s="24"/>
    </row>
    <row r="242" spans="1:10" ht="12.75">
      <c r="A242" s="23"/>
      <c r="B242" s="27" t="s">
        <v>410</v>
      </c>
      <c r="C242" s="27"/>
      <c r="D242" s="28">
        <v>1</v>
      </c>
      <c r="E242" s="29">
        <v>303</v>
      </c>
      <c r="F242" s="29"/>
      <c r="G242" s="29"/>
      <c r="H242" s="28"/>
      <c r="I242" s="27"/>
      <c r="J242" s="24"/>
    </row>
    <row r="243" spans="1:10" ht="12.75">
      <c r="A243" s="23"/>
      <c r="B243" s="27" t="s">
        <v>401</v>
      </c>
      <c r="C243" s="27"/>
      <c r="D243" s="28">
        <v>1</v>
      </c>
      <c r="E243" s="29">
        <v>856</v>
      </c>
      <c r="F243" s="29"/>
      <c r="G243" s="29"/>
      <c r="H243" s="28"/>
      <c r="I243" s="27"/>
      <c r="J243" s="24"/>
    </row>
    <row r="244" spans="1:10" ht="12.75">
      <c r="A244" s="23"/>
      <c r="B244" s="27" t="s">
        <v>411</v>
      </c>
      <c r="C244" s="27"/>
      <c r="D244" s="28">
        <v>4</v>
      </c>
      <c r="E244" s="29">
        <v>404</v>
      </c>
      <c r="F244" s="29"/>
      <c r="G244" s="29"/>
      <c r="H244" s="28"/>
      <c r="I244" s="27"/>
      <c r="J244" s="24"/>
    </row>
    <row r="245" spans="1:10" ht="12.75">
      <c r="A245" s="23"/>
      <c r="B245" s="27" t="s">
        <v>412</v>
      </c>
      <c r="C245" s="27"/>
      <c r="D245" s="28">
        <v>1</v>
      </c>
      <c r="E245" s="29">
        <v>173</v>
      </c>
      <c r="F245" s="29"/>
      <c r="G245" s="29"/>
      <c r="H245" s="28"/>
      <c r="I245" s="27"/>
      <c r="J245" s="24"/>
    </row>
    <row r="246" spans="1:10" ht="12.75">
      <c r="A246" s="23"/>
      <c r="B246" s="27" t="s">
        <v>413</v>
      </c>
      <c r="C246" s="27"/>
      <c r="D246" s="28">
        <v>1</v>
      </c>
      <c r="E246" s="29">
        <v>161</v>
      </c>
      <c r="F246" s="29"/>
      <c r="G246" s="29"/>
      <c r="H246" s="28"/>
      <c r="I246" s="27"/>
      <c r="J246" s="24"/>
    </row>
    <row r="247" spans="1:10" ht="12.75">
      <c r="A247" s="23"/>
      <c r="B247" s="27" t="s">
        <v>414</v>
      </c>
      <c r="C247" s="27"/>
      <c r="D247" s="28">
        <v>1</v>
      </c>
      <c r="E247" s="29">
        <v>722</v>
      </c>
      <c r="F247" s="29"/>
      <c r="G247" s="29"/>
      <c r="H247" s="28"/>
      <c r="I247" s="27"/>
      <c r="J247" s="24"/>
    </row>
    <row r="248" spans="1:10" ht="14.25" customHeight="1">
      <c r="A248" s="206" t="s">
        <v>247</v>
      </c>
      <c r="B248" s="206"/>
      <c r="C248" s="206"/>
      <c r="D248" s="37">
        <v>0</v>
      </c>
      <c r="E248" s="31">
        <f>SUM(E204:E247)</f>
        <v>16545</v>
      </c>
      <c r="F248" s="31">
        <f>SUM(F204:F247)</f>
        <v>0</v>
      </c>
      <c r="G248" s="31">
        <f>SUM(G204:G247)</f>
        <v>0</v>
      </c>
      <c r="H248" s="32"/>
      <c r="I248" s="33"/>
      <c r="J248" s="24"/>
    </row>
    <row r="249" spans="1:10" ht="12.75">
      <c r="A249" s="11" t="e">
        <f>CONCATENATE("Число порядкових номерів на сторінці: ",ЧислоПрописом(COUNTA(A204:A247))," (з ",A204," по ",A247,")")</f>
        <v>#NAME?</v>
      </c>
      <c r="B249" s="33"/>
      <c r="C249" s="34" t="e">
        <f>CONCATENATE("Загальна кількість у натуральних вимірах фактично на сторінці: ",ЧислоПрописом(D248))</f>
        <v>#NAME?</v>
      </c>
      <c r="D249" s="32"/>
      <c r="E249" s="35"/>
      <c r="F249" s="35"/>
      <c r="G249" s="35"/>
      <c r="H249" s="32"/>
      <c r="I249" s="33"/>
      <c r="J249" s="24"/>
    </row>
    <row r="250" spans="2:10" ht="12.75">
      <c r="B250" s="36"/>
      <c r="C250" s="34" t="e">
        <f>CONCATENATE("Загальна кількість у натуральних вимірах за даними бухобліку на сторінці: ",ЧислоПрописом(#REF!))</f>
        <v>#NAME?</v>
      </c>
      <c r="D250" s="32"/>
      <c r="E250" s="35"/>
      <c r="F250" s="35"/>
      <c r="G250" s="35"/>
      <c r="H250" s="32"/>
      <c r="I250" s="33"/>
      <c r="J250" s="24"/>
    </row>
    <row r="251" spans="1:10" ht="12.75" customHeight="1">
      <c r="A251" s="205" t="s">
        <v>229</v>
      </c>
      <c r="B251" s="205" t="s">
        <v>230</v>
      </c>
      <c r="C251" s="205" t="s">
        <v>231</v>
      </c>
      <c r="D251" s="205" t="s">
        <v>232</v>
      </c>
      <c r="E251" s="205"/>
      <c r="F251" s="23"/>
      <c r="G251" s="23"/>
      <c r="H251" s="23"/>
      <c r="I251" s="205" t="s">
        <v>248</v>
      </c>
      <c r="J251" s="24"/>
    </row>
    <row r="252" spans="1:10" ht="12.75">
      <c r="A252" s="205"/>
      <c r="B252" s="205"/>
      <c r="C252" s="205"/>
      <c r="D252" s="205"/>
      <c r="E252" s="205"/>
      <c r="F252" s="23"/>
      <c r="G252" s="23"/>
      <c r="H252" s="23"/>
      <c r="I252" s="205"/>
      <c r="J252" s="24"/>
    </row>
    <row r="253" spans="1:10" ht="12.75" customHeight="1">
      <c r="A253" s="205"/>
      <c r="B253" s="205"/>
      <c r="C253" s="205"/>
      <c r="D253" s="205"/>
      <c r="E253" s="205"/>
      <c r="F253" s="23"/>
      <c r="G253" s="23"/>
      <c r="H253" s="23"/>
      <c r="I253" s="205"/>
      <c r="J253" s="24"/>
    </row>
    <row r="254" spans="1:10" ht="12.75" customHeight="1">
      <c r="A254" s="205"/>
      <c r="B254" s="205"/>
      <c r="C254" s="205"/>
      <c r="D254" s="92" t="s">
        <v>233</v>
      </c>
      <c r="E254" s="92" t="s">
        <v>249</v>
      </c>
      <c r="F254" s="92" t="s">
        <v>235</v>
      </c>
      <c r="G254" s="92" t="s">
        <v>250</v>
      </c>
      <c r="H254" s="92" t="s">
        <v>237</v>
      </c>
      <c r="I254" s="205"/>
      <c r="J254" s="24"/>
    </row>
    <row r="255" spans="1:10" ht="50.25" customHeight="1">
      <c r="A255" s="205"/>
      <c r="B255" s="205"/>
      <c r="C255" s="205"/>
      <c r="D255" s="92"/>
      <c r="E255" s="92"/>
      <c r="F255" s="92"/>
      <c r="G255" s="92"/>
      <c r="H255" s="92"/>
      <c r="I255" s="205"/>
      <c r="J255" s="24"/>
    </row>
    <row r="256" spans="1:10" ht="12.75">
      <c r="A256" s="26">
        <v>1</v>
      </c>
      <c r="B256" s="26">
        <v>2</v>
      </c>
      <c r="C256" s="26">
        <v>7</v>
      </c>
      <c r="D256" s="26">
        <v>8</v>
      </c>
      <c r="E256" s="26">
        <v>9</v>
      </c>
      <c r="F256" s="26">
        <v>13</v>
      </c>
      <c r="G256" s="26">
        <v>14</v>
      </c>
      <c r="H256" s="26">
        <v>15</v>
      </c>
      <c r="I256" s="26">
        <v>16</v>
      </c>
      <c r="J256" s="24"/>
    </row>
    <row r="257" spans="1:10" ht="12.75">
      <c r="A257" s="23"/>
      <c r="B257" s="27" t="s">
        <v>415</v>
      </c>
      <c r="C257" s="27"/>
      <c r="D257" s="28">
        <v>1</v>
      </c>
      <c r="E257" s="29">
        <v>1034</v>
      </c>
      <c r="F257" s="29"/>
      <c r="G257" s="29"/>
      <c r="H257" s="28"/>
      <c r="I257" s="27"/>
      <c r="J257" s="24"/>
    </row>
    <row r="258" spans="1:10" ht="12.75">
      <c r="A258" s="23"/>
      <c r="B258" s="27" t="s">
        <v>416</v>
      </c>
      <c r="C258" s="27"/>
      <c r="D258" s="28">
        <v>2</v>
      </c>
      <c r="E258" s="29">
        <v>188</v>
      </c>
      <c r="F258" s="29"/>
      <c r="G258" s="29"/>
      <c r="H258" s="28"/>
      <c r="I258" s="27"/>
      <c r="J258" s="24"/>
    </row>
    <row r="259" spans="1:10" ht="12.75">
      <c r="A259" s="23"/>
      <c r="B259" s="27" t="s">
        <v>417</v>
      </c>
      <c r="C259" s="27"/>
      <c r="D259" s="28">
        <v>5</v>
      </c>
      <c r="E259" s="29">
        <v>40</v>
      </c>
      <c r="F259" s="29"/>
      <c r="G259" s="29"/>
      <c r="H259" s="28"/>
      <c r="I259" s="27"/>
      <c r="J259" s="24"/>
    </row>
    <row r="260" spans="1:10" ht="12.75">
      <c r="A260" s="23"/>
      <c r="B260" s="27" t="s">
        <v>418</v>
      </c>
      <c r="C260" s="27"/>
      <c r="D260" s="28">
        <v>5</v>
      </c>
      <c r="E260" s="29">
        <v>425</v>
      </c>
      <c r="F260" s="29"/>
      <c r="G260" s="29"/>
      <c r="H260" s="28"/>
      <c r="I260" s="27"/>
      <c r="J260" s="24"/>
    </row>
    <row r="261" spans="1:10" ht="12.75">
      <c r="A261" s="23"/>
      <c r="B261" s="27" t="s">
        <v>419</v>
      </c>
      <c r="C261" s="27"/>
      <c r="D261" s="28">
        <v>1</v>
      </c>
      <c r="E261" s="29">
        <v>130</v>
      </c>
      <c r="F261" s="29"/>
      <c r="G261" s="29"/>
      <c r="H261" s="28"/>
      <c r="I261" s="27"/>
      <c r="J261" s="24"/>
    </row>
    <row r="262" spans="1:10" ht="12.75">
      <c r="A262" s="23"/>
      <c r="B262" s="27" t="s">
        <v>420</v>
      </c>
      <c r="C262" s="27"/>
      <c r="D262" s="28">
        <v>1</v>
      </c>
      <c r="E262" s="29">
        <v>70</v>
      </c>
      <c r="F262" s="29"/>
      <c r="G262" s="29"/>
      <c r="H262" s="28"/>
      <c r="I262" s="27"/>
      <c r="J262" s="24"/>
    </row>
    <row r="263" spans="1:10" ht="12.75">
      <c r="A263" s="23"/>
      <c r="B263" s="27" t="s">
        <v>421</v>
      </c>
      <c r="C263" s="27"/>
      <c r="D263" s="28">
        <v>1</v>
      </c>
      <c r="E263" s="29">
        <v>1000</v>
      </c>
      <c r="F263" s="29"/>
      <c r="G263" s="29"/>
      <c r="H263" s="28"/>
      <c r="I263" s="27"/>
      <c r="J263" s="24"/>
    </row>
    <row r="264" spans="1:10" ht="12.75">
      <c r="A264" s="23"/>
      <c r="B264" s="27" t="s">
        <v>422</v>
      </c>
      <c r="C264" s="27"/>
      <c r="D264" s="28">
        <v>1</v>
      </c>
      <c r="E264" s="29">
        <v>500</v>
      </c>
      <c r="F264" s="29"/>
      <c r="G264" s="29"/>
      <c r="H264" s="28"/>
      <c r="I264" s="27"/>
      <c r="J264" s="24"/>
    </row>
    <row r="265" spans="1:10" ht="12.75">
      <c r="A265" s="23"/>
      <c r="B265" s="27" t="s">
        <v>423</v>
      </c>
      <c r="C265" s="27"/>
      <c r="D265" s="28">
        <v>1</v>
      </c>
      <c r="E265" s="29">
        <v>50</v>
      </c>
      <c r="F265" s="29"/>
      <c r="G265" s="29"/>
      <c r="H265" s="28"/>
      <c r="I265" s="27"/>
      <c r="J265" s="24"/>
    </row>
    <row r="266" spans="1:10" ht="12.75">
      <c r="A266" s="23"/>
      <c r="B266" s="27" t="s">
        <v>424</v>
      </c>
      <c r="C266" s="27"/>
      <c r="D266" s="28">
        <v>1</v>
      </c>
      <c r="E266" s="29">
        <v>458</v>
      </c>
      <c r="F266" s="29"/>
      <c r="G266" s="29"/>
      <c r="H266" s="28"/>
      <c r="I266" s="27"/>
      <c r="J266" s="24"/>
    </row>
    <row r="267" spans="1:10" ht="12.75">
      <c r="A267" s="23"/>
      <c r="B267" s="27" t="s">
        <v>425</v>
      </c>
      <c r="C267" s="27"/>
      <c r="D267" s="28">
        <v>1</v>
      </c>
      <c r="E267" s="29">
        <v>18</v>
      </c>
      <c r="F267" s="29"/>
      <c r="G267" s="29"/>
      <c r="H267" s="28"/>
      <c r="I267" s="27"/>
      <c r="J267" s="24"/>
    </row>
    <row r="268" spans="1:10" ht="12.75">
      <c r="A268" s="23"/>
      <c r="B268" s="27" t="s">
        <v>426</v>
      </c>
      <c r="C268" s="27"/>
      <c r="D268" s="28">
        <v>1</v>
      </c>
      <c r="E268" s="29">
        <v>28</v>
      </c>
      <c r="F268" s="29"/>
      <c r="G268" s="29"/>
      <c r="H268" s="28"/>
      <c r="I268" s="27"/>
      <c r="J268" s="24"/>
    </row>
    <row r="269" spans="1:10" ht="12.75">
      <c r="A269" s="23"/>
      <c r="B269" s="27" t="s">
        <v>427</v>
      </c>
      <c r="C269" s="27"/>
      <c r="D269" s="28">
        <v>1</v>
      </c>
      <c r="E269" s="29">
        <v>65</v>
      </c>
      <c r="F269" s="29"/>
      <c r="G269" s="29"/>
      <c r="H269" s="28"/>
      <c r="I269" s="27"/>
      <c r="J269" s="24"/>
    </row>
    <row r="270" spans="1:10" ht="12.75">
      <c r="A270" s="23"/>
      <c r="B270" s="27" t="s">
        <v>428</v>
      </c>
      <c r="C270" s="27"/>
      <c r="D270" s="28">
        <v>1</v>
      </c>
      <c r="E270" s="29">
        <v>500</v>
      </c>
      <c r="F270" s="29"/>
      <c r="G270" s="29"/>
      <c r="H270" s="28"/>
      <c r="I270" s="27"/>
      <c r="J270" s="24"/>
    </row>
    <row r="271" spans="1:10" ht="12.75">
      <c r="A271" s="23"/>
      <c r="B271" s="27" t="s">
        <v>429</v>
      </c>
      <c r="C271" s="27"/>
      <c r="D271" s="28">
        <v>3</v>
      </c>
      <c r="E271" s="29">
        <v>600</v>
      </c>
      <c r="F271" s="29"/>
      <c r="G271" s="29"/>
      <c r="H271" s="28"/>
      <c r="I271" s="27"/>
      <c r="J271" s="24"/>
    </row>
    <row r="272" spans="1:10" ht="12.75">
      <c r="A272" s="23"/>
      <c r="B272" s="27" t="s">
        <v>430</v>
      </c>
      <c r="C272" s="27"/>
      <c r="D272" s="28">
        <v>1</v>
      </c>
      <c r="E272" s="29">
        <v>799</v>
      </c>
      <c r="F272" s="29"/>
      <c r="G272" s="29"/>
      <c r="H272" s="28"/>
      <c r="I272" s="27"/>
      <c r="J272" s="24"/>
    </row>
    <row r="273" spans="1:10" ht="12.75">
      <c r="A273" s="23"/>
      <c r="B273" s="27" t="s">
        <v>431</v>
      </c>
      <c r="C273" s="27"/>
      <c r="D273" s="28">
        <v>1</v>
      </c>
      <c r="E273" s="29">
        <v>999</v>
      </c>
      <c r="F273" s="29"/>
      <c r="G273" s="29"/>
      <c r="H273" s="28"/>
      <c r="I273" s="27"/>
      <c r="J273" s="24"/>
    </row>
    <row r="274" spans="1:10" ht="12.75">
      <c r="A274" s="23"/>
      <c r="B274" s="27" t="s">
        <v>432</v>
      </c>
      <c r="C274" s="27"/>
      <c r="D274" s="28">
        <v>1</v>
      </c>
      <c r="E274" s="29">
        <v>580</v>
      </c>
      <c r="F274" s="29"/>
      <c r="G274" s="29"/>
      <c r="H274" s="28"/>
      <c r="I274" s="27"/>
      <c r="J274" s="24"/>
    </row>
    <row r="275" spans="1:10" ht="12.75">
      <c r="A275" s="23"/>
      <c r="B275" s="27" t="s">
        <v>433</v>
      </c>
      <c r="C275" s="27"/>
      <c r="D275" s="28">
        <v>1</v>
      </c>
      <c r="E275" s="29">
        <v>560</v>
      </c>
      <c r="F275" s="29"/>
      <c r="G275" s="29"/>
      <c r="H275" s="28"/>
      <c r="I275" s="27"/>
      <c r="J275" s="24"/>
    </row>
    <row r="276" spans="1:10" ht="12.75">
      <c r="A276" s="23"/>
      <c r="B276" s="27" t="s">
        <v>434</v>
      </c>
      <c r="C276" s="27"/>
      <c r="D276" s="28">
        <v>1</v>
      </c>
      <c r="E276" s="29">
        <v>280</v>
      </c>
      <c r="F276" s="29"/>
      <c r="G276" s="29"/>
      <c r="H276" s="28"/>
      <c r="I276" s="27"/>
      <c r="J276" s="24"/>
    </row>
    <row r="277" spans="1:10" ht="12.75">
      <c r="A277" s="23"/>
      <c r="B277" s="27" t="s">
        <v>435</v>
      </c>
      <c r="C277" s="27"/>
      <c r="D277" s="28">
        <v>2</v>
      </c>
      <c r="E277" s="29">
        <v>290</v>
      </c>
      <c r="F277" s="29"/>
      <c r="G277" s="29"/>
      <c r="H277" s="28"/>
      <c r="I277" s="27"/>
      <c r="J277" s="24"/>
    </row>
    <row r="278" spans="1:10" ht="12.75">
      <c r="A278" s="23"/>
      <c r="B278" s="27" t="s">
        <v>436</v>
      </c>
      <c r="C278" s="27"/>
      <c r="D278" s="28">
        <v>1</v>
      </c>
      <c r="E278" s="29">
        <v>167</v>
      </c>
      <c r="F278" s="29"/>
      <c r="G278" s="29"/>
      <c r="H278" s="28"/>
      <c r="I278" s="27"/>
      <c r="J278" s="24"/>
    </row>
    <row r="279" spans="1:10" ht="12.75">
      <c r="A279" s="23"/>
      <c r="B279" s="27" t="s">
        <v>437</v>
      </c>
      <c r="C279" s="27"/>
      <c r="D279" s="28">
        <v>3</v>
      </c>
      <c r="E279" s="29">
        <v>150</v>
      </c>
      <c r="F279" s="29"/>
      <c r="G279" s="29"/>
      <c r="H279" s="28"/>
      <c r="I279" s="27"/>
      <c r="J279" s="24"/>
    </row>
    <row r="280" spans="1:10" ht="12.75">
      <c r="A280" s="23"/>
      <c r="B280" s="27" t="s">
        <v>438</v>
      </c>
      <c r="C280" s="27"/>
      <c r="D280" s="28">
        <v>2</v>
      </c>
      <c r="E280" s="29">
        <v>100</v>
      </c>
      <c r="F280" s="29"/>
      <c r="G280" s="29"/>
      <c r="H280" s="28"/>
      <c r="I280" s="27"/>
      <c r="J280" s="24"/>
    </row>
    <row r="281" spans="1:10" ht="12.75">
      <c r="A281" s="23"/>
      <c r="B281" s="27" t="s">
        <v>439</v>
      </c>
      <c r="C281" s="27"/>
      <c r="D281" s="28">
        <v>3</v>
      </c>
      <c r="E281" s="29">
        <v>750</v>
      </c>
      <c r="F281" s="29"/>
      <c r="G281" s="29"/>
      <c r="H281" s="28"/>
      <c r="I281" s="27"/>
      <c r="J281" s="24"/>
    </row>
    <row r="282" spans="1:10" ht="12.75">
      <c r="A282" s="23"/>
      <c r="B282" s="27" t="s">
        <v>440</v>
      </c>
      <c r="C282" s="27"/>
      <c r="D282" s="28">
        <v>1</v>
      </c>
      <c r="E282" s="29">
        <v>1000</v>
      </c>
      <c r="F282" s="29"/>
      <c r="G282" s="29"/>
      <c r="H282" s="28"/>
      <c r="I282" s="27"/>
      <c r="J282" s="24"/>
    </row>
    <row r="283" spans="1:10" ht="12.75">
      <c r="A283" s="23"/>
      <c r="B283" s="27" t="s">
        <v>378</v>
      </c>
      <c r="C283" s="27"/>
      <c r="D283" s="28">
        <v>8</v>
      </c>
      <c r="E283" s="29">
        <v>1400</v>
      </c>
      <c r="F283" s="29"/>
      <c r="G283" s="29"/>
      <c r="H283" s="28"/>
      <c r="I283" s="27"/>
      <c r="J283" s="24"/>
    </row>
    <row r="284" spans="1:10" ht="12.75">
      <c r="A284" s="23"/>
      <c r="B284" s="27" t="s">
        <v>441</v>
      </c>
      <c r="C284" s="27"/>
      <c r="D284" s="28">
        <v>1</v>
      </c>
      <c r="E284" s="29">
        <v>300</v>
      </c>
      <c r="F284" s="29"/>
      <c r="G284" s="29"/>
      <c r="H284" s="28"/>
      <c r="I284" s="27"/>
      <c r="J284" s="24"/>
    </row>
    <row r="285" spans="1:10" ht="12.75">
      <c r="A285" s="23"/>
      <c r="B285" s="27" t="s">
        <v>442</v>
      </c>
      <c r="C285" s="27"/>
      <c r="D285" s="28">
        <v>2</v>
      </c>
      <c r="E285" s="29">
        <v>380</v>
      </c>
      <c r="F285" s="29"/>
      <c r="G285" s="29"/>
      <c r="H285" s="28"/>
      <c r="I285" s="27"/>
      <c r="J285" s="24"/>
    </row>
    <row r="286" spans="1:10" ht="12.75">
      <c r="A286" s="23"/>
      <c r="B286" s="27" t="s">
        <v>443</v>
      </c>
      <c r="C286" s="27"/>
      <c r="D286" s="28">
        <v>2</v>
      </c>
      <c r="E286" s="29">
        <v>340</v>
      </c>
      <c r="F286" s="29"/>
      <c r="G286" s="29"/>
      <c r="H286" s="28"/>
      <c r="I286" s="27"/>
      <c r="J286" s="24"/>
    </row>
    <row r="287" spans="1:10" ht="12.75">
      <c r="A287" s="23"/>
      <c r="B287" s="27" t="s">
        <v>444</v>
      </c>
      <c r="C287" s="27"/>
      <c r="D287" s="28">
        <v>1</v>
      </c>
      <c r="E287" s="29">
        <v>180</v>
      </c>
      <c r="F287" s="29"/>
      <c r="G287" s="29"/>
      <c r="H287" s="28"/>
      <c r="I287" s="27"/>
      <c r="J287" s="24"/>
    </row>
    <row r="288" spans="1:10" ht="12.75">
      <c r="A288" s="23"/>
      <c r="B288" s="27" t="s">
        <v>445</v>
      </c>
      <c r="C288" s="27"/>
      <c r="D288" s="28">
        <v>38</v>
      </c>
      <c r="E288" s="29">
        <v>5890</v>
      </c>
      <c r="F288" s="29"/>
      <c r="G288" s="29"/>
      <c r="H288" s="28"/>
      <c r="I288" s="27"/>
      <c r="J288" s="24"/>
    </row>
    <row r="289" spans="1:10" ht="12.75">
      <c r="A289" s="23"/>
      <c r="B289" s="27" t="s">
        <v>446</v>
      </c>
      <c r="C289" s="27"/>
      <c r="D289" s="28">
        <v>7</v>
      </c>
      <c r="E289" s="29">
        <v>3124</v>
      </c>
      <c r="F289" s="29"/>
      <c r="G289" s="29"/>
      <c r="H289" s="28"/>
      <c r="I289" s="27"/>
      <c r="J289" s="24"/>
    </row>
    <row r="290" spans="1:10" ht="12.75">
      <c r="A290" s="23"/>
      <c r="B290" s="27" t="s">
        <v>447</v>
      </c>
      <c r="C290" s="27"/>
      <c r="D290" s="28">
        <v>1</v>
      </c>
      <c r="E290" s="29">
        <v>390</v>
      </c>
      <c r="F290" s="29"/>
      <c r="G290" s="29"/>
      <c r="H290" s="28"/>
      <c r="I290" s="27"/>
      <c r="J290" s="24"/>
    </row>
    <row r="291" spans="1:10" ht="12.75">
      <c r="A291" s="23"/>
      <c r="B291" s="27" t="s">
        <v>448</v>
      </c>
      <c r="C291" s="27"/>
      <c r="D291" s="28">
        <v>1</v>
      </c>
      <c r="E291" s="29">
        <v>490</v>
      </c>
      <c r="F291" s="29"/>
      <c r="G291" s="29"/>
      <c r="H291" s="28"/>
      <c r="I291" s="27"/>
      <c r="J291" s="24"/>
    </row>
    <row r="292" spans="1:10" ht="12.75">
      <c r="A292" s="23"/>
      <c r="B292" s="27" t="s">
        <v>448</v>
      </c>
      <c r="C292" s="27"/>
      <c r="D292" s="28">
        <v>1</v>
      </c>
      <c r="E292" s="29">
        <v>250</v>
      </c>
      <c r="F292" s="29"/>
      <c r="G292" s="29"/>
      <c r="H292" s="28"/>
      <c r="I292" s="27"/>
      <c r="J292" s="24"/>
    </row>
    <row r="293" spans="1:10" ht="12.75">
      <c r="A293" s="23"/>
      <c r="B293" s="27" t="s">
        <v>448</v>
      </c>
      <c r="C293" s="27"/>
      <c r="D293" s="28">
        <v>1</v>
      </c>
      <c r="E293" s="29">
        <v>190</v>
      </c>
      <c r="F293" s="29"/>
      <c r="G293" s="29"/>
      <c r="H293" s="28"/>
      <c r="I293" s="27"/>
      <c r="J293" s="24"/>
    </row>
    <row r="294" spans="1:10" ht="12.75">
      <c r="A294" s="23"/>
      <c r="B294" s="27" t="s">
        <v>449</v>
      </c>
      <c r="C294" s="27"/>
      <c r="D294" s="28">
        <v>2</v>
      </c>
      <c r="E294" s="29">
        <v>9198</v>
      </c>
      <c r="F294" s="29"/>
      <c r="G294" s="29"/>
      <c r="H294" s="28"/>
      <c r="I294" s="27"/>
      <c r="J294" s="24"/>
    </row>
    <row r="295" spans="1:10" ht="12.75">
      <c r="A295" s="23"/>
      <c r="B295" s="27" t="s">
        <v>450</v>
      </c>
      <c r="C295" s="27"/>
      <c r="D295" s="28">
        <v>2</v>
      </c>
      <c r="E295" s="29">
        <v>6400</v>
      </c>
      <c r="F295" s="29"/>
      <c r="G295" s="29"/>
      <c r="H295" s="28"/>
      <c r="I295" s="27"/>
      <c r="J295" s="24"/>
    </row>
    <row r="296" spans="1:10" ht="12.75">
      <c r="A296" s="23"/>
      <c r="B296" s="27" t="s">
        <v>451</v>
      </c>
      <c r="C296" s="27"/>
      <c r="D296" s="28">
        <v>1</v>
      </c>
      <c r="E296" s="29">
        <v>5997</v>
      </c>
      <c r="F296" s="29"/>
      <c r="G296" s="29"/>
      <c r="H296" s="28"/>
      <c r="I296" s="27"/>
      <c r="J296" s="24"/>
    </row>
    <row r="297" spans="1:10" ht="12.75">
      <c r="A297" s="23"/>
      <c r="B297" s="27" t="s">
        <v>452</v>
      </c>
      <c r="C297" s="27"/>
      <c r="D297" s="28">
        <v>1</v>
      </c>
      <c r="E297" s="29">
        <v>1980</v>
      </c>
      <c r="F297" s="29"/>
      <c r="G297" s="29"/>
      <c r="H297" s="28"/>
      <c r="I297" s="27"/>
      <c r="J297" s="24"/>
    </row>
    <row r="298" spans="1:10" ht="12.75">
      <c r="A298" s="23"/>
      <c r="B298" s="27" t="s">
        <v>276</v>
      </c>
      <c r="C298" s="27"/>
      <c r="D298" s="28">
        <v>1</v>
      </c>
      <c r="E298" s="29">
        <v>5750</v>
      </c>
      <c r="F298" s="29"/>
      <c r="G298" s="29"/>
      <c r="H298" s="28"/>
      <c r="I298" s="27"/>
      <c r="J298" s="24"/>
    </row>
    <row r="299" spans="1:10" ht="12.75">
      <c r="A299" s="23"/>
      <c r="B299" s="27" t="s">
        <v>453</v>
      </c>
      <c r="C299" s="27"/>
      <c r="D299" s="28">
        <v>5</v>
      </c>
      <c r="E299" s="29">
        <v>3430</v>
      </c>
      <c r="F299" s="29"/>
      <c r="G299" s="29"/>
      <c r="H299" s="28"/>
      <c r="I299" s="27"/>
      <c r="J299" s="24"/>
    </row>
    <row r="300" spans="1:10" ht="12.75">
      <c r="A300" s="23"/>
      <c r="B300" s="27" t="s">
        <v>454</v>
      </c>
      <c r="C300" s="27"/>
      <c r="D300" s="28">
        <v>1</v>
      </c>
      <c r="E300" s="29">
        <v>800</v>
      </c>
      <c r="F300" s="29"/>
      <c r="G300" s="29"/>
      <c r="H300" s="28"/>
      <c r="I300" s="27"/>
      <c r="J300" s="24"/>
    </row>
    <row r="301" spans="1:10" ht="14.25" customHeight="1">
      <c r="A301" s="206" t="s">
        <v>247</v>
      </c>
      <c r="B301" s="206"/>
      <c r="C301" s="206"/>
      <c r="D301" s="37">
        <v>0</v>
      </c>
      <c r="E301" s="31">
        <f>SUM(E257:E300)</f>
        <v>57270</v>
      </c>
      <c r="F301" s="31">
        <f>SUM(F257:F300)</f>
        <v>0</v>
      </c>
      <c r="G301" s="31">
        <f>SUM(G257:G300)</f>
        <v>0</v>
      </c>
      <c r="H301" s="32"/>
      <c r="I301" s="33"/>
      <c r="J301" s="24"/>
    </row>
    <row r="302" spans="1:10" ht="12.75">
      <c r="A302" s="11" t="e">
        <f>CONCATENATE("Число порядкових номерів на сторінці: ",ЧислоПрописом(COUNTA(A257:A300))," (з ",A257," по ",A300,")")</f>
        <v>#NAME?</v>
      </c>
      <c r="B302" s="33"/>
      <c r="C302" s="34" t="e">
        <f>CONCATENATE("Загальна кількість у натуральних вимірах фактично на сторінці: ",ЧислоПрописом(D301))</f>
        <v>#NAME?</v>
      </c>
      <c r="D302" s="32"/>
      <c r="E302" s="35"/>
      <c r="F302" s="35"/>
      <c r="G302" s="35"/>
      <c r="H302" s="32"/>
      <c r="I302" s="33"/>
      <c r="J302" s="24"/>
    </row>
    <row r="303" spans="2:10" ht="12.75">
      <c r="B303" s="36"/>
      <c r="C303" s="34" t="e">
        <f>CONCATENATE("Загальна кількість у натуральних вимірах за даними бухобліку на сторінці: ",ЧислоПрописом(#REF!))</f>
        <v>#NAME?</v>
      </c>
      <c r="D303" s="32"/>
      <c r="E303" s="35"/>
      <c r="F303" s="35"/>
      <c r="G303" s="35"/>
      <c r="H303" s="32"/>
      <c r="I303" s="33"/>
      <c r="J303" s="24"/>
    </row>
    <row r="304" spans="1:10" ht="12.75" customHeight="1">
      <c r="A304" s="205" t="s">
        <v>229</v>
      </c>
      <c r="B304" s="205" t="s">
        <v>230</v>
      </c>
      <c r="C304" s="205" t="s">
        <v>231</v>
      </c>
      <c r="D304" s="205" t="s">
        <v>232</v>
      </c>
      <c r="E304" s="205"/>
      <c r="F304" s="23"/>
      <c r="G304" s="23"/>
      <c r="H304" s="23"/>
      <c r="I304" s="205" t="s">
        <v>248</v>
      </c>
      <c r="J304" s="24"/>
    </row>
    <row r="305" spans="1:10" ht="12.75">
      <c r="A305" s="205"/>
      <c r="B305" s="205"/>
      <c r="C305" s="205"/>
      <c r="D305" s="205"/>
      <c r="E305" s="205"/>
      <c r="F305" s="23"/>
      <c r="G305" s="23"/>
      <c r="H305" s="23"/>
      <c r="I305" s="205"/>
      <c r="J305" s="24"/>
    </row>
    <row r="306" spans="1:10" ht="12.75" customHeight="1">
      <c r="A306" s="205"/>
      <c r="B306" s="205"/>
      <c r="C306" s="205"/>
      <c r="D306" s="205"/>
      <c r="E306" s="205"/>
      <c r="F306" s="23"/>
      <c r="G306" s="23"/>
      <c r="H306" s="23"/>
      <c r="I306" s="205"/>
      <c r="J306" s="24"/>
    </row>
    <row r="307" spans="1:10" ht="12.75" customHeight="1">
      <c r="A307" s="205"/>
      <c r="B307" s="205"/>
      <c r="C307" s="205"/>
      <c r="D307" s="92" t="s">
        <v>233</v>
      </c>
      <c r="E307" s="92" t="s">
        <v>249</v>
      </c>
      <c r="F307" s="92" t="s">
        <v>235</v>
      </c>
      <c r="G307" s="92" t="s">
        <v>250</v>
      </c>
      <c r="H307" s="92" t="s">
        <v>237</v>
      </c>
      <c r="I307" s="205"/>
      <c r="J307" s="24"/>
    </row>
    <row r="308" spans="1:10" ht="51" customHeight="1">
      <c r="A308" s="205"/>
      <c r="B308" s="205"/>
      <c r="C308" s="205"/>
      <c r="D308" s="92"/>
      <c r="E308" s="92"/>
      <c r="F308" s="92"/>
      <c r="G308" s="92"/>
      <c r="H308" s="92"/>
      <c r="I308" s="205"/>
      <c r="J308" s="24"/>
    </row>
    <row r="309" spans="1:10" ht="12.75">
      <c r="A309" s="26">
        <v>1</v>
      </c>
      <c r="B309" s="26">
        <v>2</v>
      </c>
      <c r="C309" s="26">
        <v>7</v>
      </c>
      <c r="D309" s="26">
        <v>8</v>
      </c>
      <c r="E309" s="26">
        <v>9</v>
      </c>
      <c r="F309" s="26">
        <v>13</v>
      </c>
      <c r="G309" s="26">
        <v>14</v>
      </c>
      <c r="H309" s="26">
        <v>15</v>
      </c>
      <c r="I309" s="26">
        <v>16</v>
      </c>
      <c r="J309" s="24"/>
    </row>
    <row r="310" spans="1:10" ht="12.75">
      <c r="A310" s="23"/>
      <c r="B310" s="27" t="s">
        <v>455</v>
      </c>
      <c r="C310" s="27"/>
      <c r="D310" s="28">
        <v>2</v>
      </c>
      <c r="E310" s="29">
        <v>1570</v>
      </c>
      <c r="F310" s="29"/>
      <c r="G310" s="29"/>
      <c r="H310" s="28"/>
      <c r="I310" s="27"/>
      <c r="J310" s="24"/>
    </row>
    <row r="311" spans="1:10" ht="12.75">
      <c r="A311" s="23"/>
      <c r="B311" s="27" t="s">
        <v>456</v>
      </c>
      <c r="C311" s="27"/>
      <c r="D311" s="28">
        <v>1</v>
      </c>
      <c r="E311" s="29">
        <v>770</v>
      </c>
      <c r="F311" s="29"/>
      <c r="G311" s="29"/>
      <c r="H311" s="28"/>
      <c r="I311" s="27"/>
      <c r="J311" s="24"/>
    </row>
    <row r="312" spans="1:10" ht="12.75">
      <c r="A312" s="23"/>
      <c r="B312" s="27" t="s">
        <v>457</v>
      </c>
      <c r="C312" s="27"/>
      <c r="D312" s="28">
        <v>11</v>
      </c>
      <c r="E312" s="29">
        <v>3300</v>
      </c>
      <c r="F312" s="29"/>
      <c r="G312" s="29"/>
      <c r="H312" s="28"/>
      <c r="I312" s="27">
        <v>1</v>
      </c>
      <c r="J312" s="24"/>
    </row>
    <row r="313" spans="1:10" ht="12.75">
      <c r="A313" s="23"/>
      <c r="B313" s="27" t="s">
        <v>458</v>
      </c>
      <c r="C313" s="27"/>
      <c r="D313" s="28">
        <v>17</v>
      </c>
      <c r="E313" s="29">
        <v>26000</v>
      </c>
      <c r="F313" s="29"/>
      <c r="G313" s="29"/>
      <c r="H313" s="28"/>
      <c r="I313" s="27"/>
      <c r="J313" s="24"/>
    </row>
    <row r="314" spans="1:10" ht="12.75">
      <c r="A314" s="23"/>
      <c r="B314" s="27" t="s">
        <v>459</v>
      </c>
      <c r="C314" s="27"/>
      <c r="D314" s="28">
        <v>1</v>
      </c>
      <c r="E314" s="29">
        <v>4570</v>
      </c>
      <c r="F314" s="29"/>
      <c r="G314" s="29"/>
      <c r="H314" s="28"/>
      <c r="I314" s="27"/>
      <c r="J314" s="24"/>
    </row>
    <row r="315" spans="1:10" ht="12.75">
      <c r="A315" s="23"/>
      <c r="B315" s="27" t="s">
        <v>460</v>
      </c>
      <c r="C315" s="27"/>
      <c r="D315" s="28">
        <v>7</v>
      </c>
      <c r="E315" s="29">
        <v>3276</v>
      </c>
      <c r="F315" s="29"/>
      <c r="G315" s="29"/>
      <c r="H315" s="28"/>
      <c r="I315" s="27"/>
      <c r="J315" s="24"/>
    </row>
    <row r="316" spans="1:10" ht="12.75">
      <c r="A316" s="23"/>
      <c r="B316" s="27" t="s">
        <v>461</v>
      </c>
      <c r="C316" s="27"/>
      <c r="D316" s="28">
        <v>2</v>
      </c>
      <c r="E316" s="29">
        <v>2895</v>
      </c>
      <c r="F316" s="29"/>
      <c r="G316" s="29"/>
      <c r="H316" s="28"/>
      <c r="I316" s="27"/>
      <c r="J316" s="24"/>
    </row>
    <row r="317" spans="1:10" ht="12.75">
      <c r="A317" s="23"/>
      <c r="B317" s="27" t="s">
        <v>462</v>
      </c>
      <c r="C317" s="27"/>
      <c r="D317" s="28">
        <v>1</v>
      </c>
      <c r="E317" s="29">
        <v>700</v>
      </c>
      <c r="F317" s="29"/>
      <c r="G317" s="29"/>
      <c r="H317" s="28"/>
      <c r="I317" s="27"/>
      <c r="J317" s="24"/>
    </row>
    <row r="318" spans="1:10" ht="12.75">
      <c r="A318" s="23"/>
      <c r="B318" s="27" t="s">
        <v>430</v>
      </c>
      <c r="C318" s="27"/>
      <c r="D318" s="28">
        <v>1</v>
      </c>
      <c r="E318" s="29">
        <v>5000</v>
      </c>
      <c r="F318" s="29"/>
      <c r="G318" s="29"/>
      <c r="H318" s="28"/>
      <c r="I318" s="27"/>
      <c r="J318" s="24"/>
    </row>
    <row r="319" spans="1:10" ht="12.75">
      <c r="A319" s="23"/>
      <c r="B319" s="27" t="s">
        <v>463</v>
      </c>
      <c r="C319" s="27"/>
      <c r="D319" s="28">
        <v>1</v>
      </c>
      <c r="E319" s="29">
        <v>5300</v>
      </c>
      <c r="F319" s="29"/>
      <c r="G319" s="29"/>
      <c r="H319" s="28"/>
      <c r="I319" s="27"/>
      <c r="J319" s="24"/>
    </row>
    <row r="320" spans="1:10" ht="12.75">
      <c r="A320" s="23"/>
      <c r="B320" s="27" t="s">
        <v>446</v>
      </c>
      <c r="C320" s="27"/>
      <c r="D320" s="28">
        <v>3</v>
      </c>
      <c r="E320" s="29">
        <v>1512</v>
      </c>
      <c r="F320" s="29"/>
      <c r="G320" s="29"/>
      <c r="H320" s="28"/>
      <c r="I320" s="27"/>
      <c r="J320" s="24"/>
    </row>
    <row r="321" spans="1:10" ht="12.75">
      <c r="A321" s="23"/>
      <c r="B321" s="27" t="s">
        <v>464</v>
      </c>
      <c r="C321" s="27"/>
      <c r="D321" s="28">
        <v>1</v>
      </c>
      <c r="E321" s="29">
        <v>4256</v>
      </c>
      <c r="F321" s="29"/>
      <c r="G321" s="29"/>
      <c r="H321" s="28"/>
      <c r="I321" s="27"/>
      <c r="J321" s="24"/>
    </row>
    <row r="322" spans="1:10" ht="12.75">
      <c r="A322" s="23"/>
      <c r="B322" s="27" t="s">
        <v>465</v>
      </c>
      <c r="C322" s="27"/>
      <c r="D322" s="28">
        <v>1</v>
      </c>
      <c r="E322" s="29">
        <v>6000</v>
      </c>
      <c r="F322" s="29"/>
      <c r="G322" s="29"/>
      <c r="H322" s="28"/>
      <c r="I322" s="27"/>
      <c r="J322" s="24"/>
    </row>
    <row r="323" spans="1:10" ht="12.75">
      <c r="A323" s="23"/>
      <c r="B323" s="27" t="s">
        <v>466</v>
      </c>
      <c r="C323" s="27"/>
      <c r="D323" s="28">
        <v>1</v>
      </c>
      <c r="E323" s="29">
        <v>527</v>
      </c>
      <c r="F323" s="29"/>
      <c r="G323" s="29"/>
      <c r="H323" s="28"/>
      <c r="I323" s="27"/>
      <c r="J323" s="24"/>
    </row>
    <row r="324" spans="1:10" ht="12.75">
      <c r="A324" s="23"/>
      <c r="B324" s="27" t="s">
        <v>467</v>
      </c>
      <c r="C324" s="27"/>
      <c r="D324" s="28">
        <v>1</v>
      </c>
      <c r="E324" s="29">
        <v>405</v>
      </c>
      <c r="F324" s="29"/>
      <c r="G324" s="29"/>
      <c r="H324" s="28"/>
      <c r="I324" s="27"/>
      <c r="J324" s="24"/>
    </row>
    <row r="325" spans="1:10" ht="12.75">
      <c r="A325" s="23"/>
      <c r="B325" s="27" t="s">
        <v>468</v>
      </c>
      <c r="C325" s="27"/>
      <c r="D325" s="28">
        <v>1</v>
      </c>
      <c r="E325" s="29">
        <v>1620</v>
      </c>
      <c r="F325" s="29"/>
      <c r="G325" s="29"/>
      <c r="H325" s="28"/>
      <c r="I325" s="27"/>
      <c r="J325" s="24"/>
    </row>
    <row r="326" spans="1:10" ht="12.75">
      <c r="A326" s="23"/>
      <c r="B326" s="27" t="s">
        <v>445</v>
      </c>
      <c r="C326" s="27"/>
      <c r="D326" s="28">
        <v>12</v>
      </c>
      <c r="E326" s="29">
        <v>7848</v>
      </c>
      <c r="F326" s="29"/>
      <c r="G326" s="29"/>
      <c r="H326" s="28"/>
      <c r="I326" s="27"/>
      <c r="J326" s="24"/>
    </row>
    <row r="327" spans="1:10" ht="12.75">
      <c r="A327" s="23"/>
      <c r="B327" s="27" t="s">
        <v>469</v>
      </c>
      <c r="C327" s="27"/>
      <c r="D327" s="28">
        <v>12</v>
      </c>
      <c r="E327" s="29">
        <v>11784</v>
      </c>
      <c r="F327" s="29"/>
      <c r="G327" s="29"/>
      <c r="H327" s="28"/>
      <c r="I327" s="27"/>
      <c r="J327" s="24"/>
    </row>
    <row r="328" spans="1:10" ht="12.75">
      <c r="A328" s="23"/>
      <c r="B328" s="27" t="s">
        <v>470</v>
      </c>
      <c r="C328" s="27"/>
      <c r="D328" s="28">
        <v>6</v>
      </c>
      <c r="E328" s="29">
        <v>3072</v>
      </c>
      <c r="F328" s="29"/>
      <c r="G328" s="29"/>
      <c r="H328" s="28"/>
      <c r="I328" s="27"/>
      <c r="J328" s="24"/>
    </row>
    <row r="329" spans="1:10" ht="12.75">
      <c r="A329" s="23"/>
      <c r="B329" s="27" t="s">
        <v>471</v>
      </c>
      <c r="C329" s="27"/>
      <c r="D329" s="28">
        <v>1</v>
      </c>
      <c r="E329" s="29">
        <v>1150</v>
      </c>
      <c r="F329" s="29"/>
      <c r="G329" s="29"/>
      <c r="H329" s="28"/>
      <c r="I329" s="27"/>
      <c r="J329" s="24"/>
    </row>
    <row r="330" spans="1:10" ht="12.75">
      <c r="A330" s="23"/>
      <c r="B330" s="27" t="s">
        <v>472</v>
      </c>
      <c r="C330" s="27"/>
      <c r="D330" s="28">
        <v>1</v>
      </c>
      <c r="E330" s="29">
        <v>1580</v>
      </c>
      <c r="F330" s="29"/>
      <c r="G330" s="29"/>
      <c r="H330" s="28"/>
      <c r="I330" s="27"/>
      <c r="J330" s="24"/>
    </row>
    <row r="331" spans="1:10" ht="12.75">
      <c r="A331" s="23"/>
      <c r="B331" s="27" t="s">
        <v>473</v>
      </c>
      <c r="C331" s="27"/>
      <c r="D331" s="28">
        <v>6</v>
      </c>
      <c r="E331" s="29">
        <v>2988</v>
      </c>
      <c r="F331" s="29"/>
      <c r="G331" s="29"/>
      <c r="H331" s="28"/>
      <c r="I331" s="27"/>
      <c r="J331" s="24"/>
    </row>
    <row r="332" spans="1:10" ht="12.75">
      <c r="A332" s="23"/>
      <c r="B332" s="27" t="s">
        <v>474</v>
      </c>
      <c r="C332" s="27"/>
      <c r="D332" s="28">
        <v>7</v>
      </c>
      <c r="E332" s="29">
        <v>17500</v>
      </c>
      <c r="F332" s="29"/>
      <c r="G332" s="29"/>
      <c r="H332" s="28"/>
      <c r="I332" s="27"/>
      <c r="J332" s="24"/>
    </row>
    <row r="333" spans="1:10" ht="12.75">
      <c r="A333" s="23"/>
      <c r="B333" s="27" t="s">
        <v>473</v>
      </c>
      <c r="C333" s="27"/>
      <c r="D333" s="28">
        <v>8</v>
      </c>
      <c r="E333" s="29">
        <v>8400</v>
      </c>
      <c r="F333" s="29"/>
      <c r="G333" s="29"/>
      <c r="H333" s="28"/>
      <c r="I333" s="27"/>
      <c r="J333" s="24"/>
    </row>
    <row r="334" spans="1:10" ht="12.75">
      <c r="A334" s="23"/>
      <c r="B334" s="27" t="s">
        <v>475</v>
      </c>
      <c r="C334" s="27"/>
      <c r="D334" s="28">
        <v>1</v>
      </c>
      <c r="E334" s="29">
        <v>2500</v>
      </c>
      <c r="F334" s="29"/>
      <c r="G334" s="29"/>
      <c r="H334" s="28"/>
      <c r="I334" s="27"/>
      <c r="J334" s="24"/>
    </row>
    <row r="335" spans="1:10" ht="12.75">
      <c r="A335" s="23"/>
      <c r="B335" s="27" t="s">
        <v>476</v>
      </c>
      <c r="C335" s="27"/>
      <c r="D335" s="28">
        <v>6</v>
      </c>
      <c r="E335" s="29">
        <v>2085</v>
      </c>
      <c r="F335" s="29"/>
      <c r="G335" s="29"/>
      <c r="H335" s="28"/>
      <c r="I335" s="27"/>
      <c r="J335" s="24"/>
    </row>
    <row r="336" spans="1:10" ht="12.75">
      <c r="A336" s="23"/>
      <c r="B336" s="27" t="s">
        <v>477</v>
      </c>
      <c r="C336" s="27"/>
      <c r="D336" s="28">
        <v>6</v>
      </c>
      <c r="E336" s="29">
        <v>3996</v>
      </c>
      <c r="F336" s="29"/>
      <c r="G336" s="29"/>
      <c r="H336" s="28"/>
      <c r="I336" s="27"/>
      <c r="J336" s="24"/>
    </row>
    <row r="337" spans="1:10" ht="12.75">
      <c r="A337" s="23"/>
      <c r="B337" s="27" t="s">
        <v>478</v>
      </c>
      <c r="C337" s="27"/>
      <c r="D337" s="28">
        <v>1</v>
      </c>
      <c r="E337" s="29">
        <v>1837.8</v>
      </c>
      <c r="F337" s="29"/>
      <c r="G337" s="29"/>
      <c r="H337" s="28"/>
      <c r="I337" s="27"/>
      <c r="J337" s="24"/>
    </row>
    <row r="338" spans="1:10" ht="12.75">
      <c r="A338" s="23"/>
      <c r="B338" s="27" t="s">
        <v>479</v>
      </c>
      <c r="C338" s="27"/>
      <c r="D338" s="28">
        <v>1</v>
      </c>
      <c r="E338" s="29">
        <v>380.9</v>
      </c>
      <c r="F338" s="29"/>
      <c r="G338" s="29"/>
      <c r="H338" s="28"/>
      <c r="I338" s="27"/>
      <c r="J338" s="24"/>
    </row>
    <row r="339" spans="1:10" ht="12.75">
      <c r="A339" s="23"/>
      <c r="B339" s="27" t="s">
        <v>480</v>
      </c>
      <c r="C339" s="27"/>
      <c r="D339" s="28">
        <v>1</v>
      </c>
      <c r="E339" s="29">
        <v>681.3</v>
      </c>
      <c r="F339" s="29"/>
      <c r="G339" s="29"/>
      <c r="H339" s="28"/>
      <c r="I339" s="27"/>
      <c r="J339" s="24"/>
    </row>
    <row r="340" spans="1:10" ht="12.75">
      <c r="A340" s="23"/>
      <c r="B340" s="27" t="s">
        <v>481</v>
      </c>
      <c r="C340" s="27"/>
      <c r="D340" s="28">
        <v>1</v>
      </c>
      <c r="E340" s="29">
        <v>3513</v>
      </c>
      <c r="F340" s="29"/>
      <c r="G340" s="29"/>
      <c r="H340" s="28"/>
      <c r="I340" s="27"/>
      <c r="J340" s="24"/>
    </row>
    <row r="341" spans="1:10" ht="12.75">
      <c r="A341" s="23"/>
      <c r="B341" s="27" t="s">
        <v>482</v>
      </c>
      <c r="C341" s="27"/>
      <c r="D341" s="28">
        <v>1</v>
      </c>
      <c r="E341" s="29">
        <v>6000</v>
      </c>
      <c r="F341" s="29"/>
      <c r="G341" s="29"/>
      <c r="H341" s="28"/>
      <c r="I341" s="27"/>
      <c r="J341" s="24"/>
    </row>
    <row r="342" spans="1:10" ht="12.75">
      <c r="A342" s="23"/>
      <c r="B342" s="27" t="s">
        <v>483</v>
      </c>
      <c r="C342" s="27"/>
      <c r="D342" s="28">
        <v>1</v>
      </c>
      <c r="E342" s="29">
        <v>5000</v>
      </c>
      <c r="F342" s="29"/>
      <c r="G342" s="29"/>
      <c r="H342" s="28"/>
      <c r="I342" s="27"/>
      <c r="J342" s="24"/>
    </row>
    <row r="343" spans="1:10" ht="12.75">
      <c r="A343" s="23"/>
      <c r="B343" s="27" t="s">
        <v>484</v>
      </c>
      <c r="C343" s="27"/>
      <c r="D343" s="28">
        <v>2</v>
      </c>
      <c r="E343" s="29">
        <v>1774</v>
      </c>
      <c r="F343" s="29"/>
      <c r="G343" s="29"/>
      <c r="H343" s="28"/>
      <c r="I343" s="27"/>
      <c r="J343" s="24"/>
    </row>
    <row r="344" spans="1:10" ht="12.75">
      <c r="A344" s="23"/>
      <c r="B344" s="27" t="s">
        <v>485</v>
      </c>
      <c r="C344" s="27"/>
      <c r="D344" s="28">
        <v>2</v>
      </c>
      <c r="E344" s="29">
        <v>4400</v>
      </c>
      <c r="F344" s="29"/>
      <c r="G344" s="29"/>
      <c r="H344" s="28"/>
      <c r="I344" s="27"/>
      <c r="J344" s="24"/>
    </row>
    <row r="345" spans="1:10" ht="12.75">
      <c r="A345" s="23"/>
      <c r="B345" s="27" t="s">
        <v>469</v>
      </c>
      <c r="C345" s="27"/>
      <c r="D345" s="28">
        <v>13</v>
      </c>
      <c r="E345" s="29">
        <v>9867</v>
      </c>
      <c r="F345" s="29"/>
      <c r="G345" s="29"/>
      <c r="H345" s="28"/>
      <c r="I345" s="27"/>
      <c r="J345" s="24"/>
    </row>
    <row r="346" spans="1:10" ht="12.75">
      <c r="A346" s="23"/>
      <c r="B346" s="27" t="s">
        <v>486</v>
      </c>
      <c r="C346" s="27"/>
      <c r="D346" s="28">
        <v>13</v>
      </c>
      <c r="E346" s="29">
        <v>5317</v>
      </c>
      <c r="F346" s="29"/>
      <c r="G346" s="29"/>
      <c r="H346" s="28"/>
      <c r="I346" s="27"/>
      <c r="J346" s="24"/>
    </row>
    <row r="347" spans="1:10" ht="12.75">
      <c r="A347" s="23"/>
      <c r="B347" s="27" t="s">
        <v>487</v>
      </c>
      <c r="C347" s="27"/>
      <c r="D347" s="28">
        <v>1</v>
      </c>
      <c r="E347" s="29">
        <v>2415</v>
      </c>
      <c r="F347" s="29"/>
      <c r="G347" s="29"/>
      <c r="H347" s="28"/>
      <c r="I347" s="27"/>
      <c r="J347" s="24"/>
    </row>
    <row r="348" spans="1:10" ht="12.75">
      <c r="A348" s="23"/>
      <c r="B348" s="27" t="s">
        <v>488</v>
      </c>
      <c r="C348" s="27"/>
      <c r="D348" s="28">
        <v>1</v>
      </c>
      <c r="E348" s="29">
        <v>2401</v>
      </c>
      <c r="F348" s="29"/>
      <c r="G348" s="29"/>
      <c r="H348" s="28"/>
      <c r="I348" s="27"/>
      <c r="J348" s="24"/>
    </row>
    <row r="349" spans="1:10" ht="12.75">
      <c r="A349" s="23"/>
      <c r="B349" s="27" t="s">
        <v>489</v>
      </c>
      <c r="C349" s="27"/>
      <c r="D349" s="28">
        <v>1</v>
      </c>
      <c r="E349" s="29">
        <v>4500</v>
      </c>
      <c r="F349" s="29"/>
      <c r="G349" s="29"/>
      <c r="H349" s="28"/>
      <c r="I349" s="27"/>
      <c r="J349" s="24"/>
    </row>
    <row r="350" spans="1:10" ht="25.5">
      <c r="A350" s="23"/>
      <c r="B350" s="27" t="s">
        <v>490</v>
      </c>
      <c r="C350" s="27"/>
      <c r="D350" s="28">
        <v>1</v>
      </c>
      <c r="E350" s="29">
        <v>2500</v>
      </c>
      <c r="F350" s="29"/>
      <c r="G350" s="29"/>
      <c r="H350" s="28"/>
      <c r="I350" s="27"/>
      <c r="J350" s="24"/>
    </row>
    <row r="351" spans="1:10" ht="25.5">
      <c r="A351" s="23"/>
      <c r="B351" s="27" t="s">
        <v>491</v>
      </c>
      <c r="C351" s="27"/>
      <c r="D351" s="28">
        <v>1</v>
      </c>
      <c r="E351" s="29">
        <v>3750</v>
      </c>
      <c r="F351" s="29"/>
      <c r="G351" s="29"/>
      <c r="H351" s="28"/>
      <c r="I351" s="27"/>
      <c r="J351" s="24"/>
    </row>
    <row r="352" spans="1:10" ht="12.75">
      <c r="A352" s="23"/>
      <c r="B352" s="27" t="s">
        <v>492</v>
      </c>
      <c r="C352" s="27"/>
      <c r="D352" s="28">
        <v>1</v>
      </c>
      <c r="E352" s="29">
        <v>3750</v>
      </c>
      <c r="F352" s="29"/>
      <c r="G352" s="29"/>
      <c r="H352" s="28"/>
      <c r="I352" s="27"/>
      <c r="J352" s="24"/>
    </row>
    <row r="353" spans="1:10" ht="12.75">
      <c r="A353" s="23"/>
      <c r="B353" s="27"/>
      <c r="C353" s="27"/>
      <c r="D353" s="28"/>
      <c r="E353" s="29"/>
      <c r="F353" s="29"/>
      <c r="G353" s="29"/>
      <c r="H353" s="28"/>
      <c r="I353" s="27"/>
      <c r="J353" s="24"/>
    </row>
    <row r="354" spans="1:10" ht="14.25" customHeight="1">
      <c r="A354" s="206" t="s">
        <v>247</v>
      </c>
      <c r="B354" s="206"/>
      <c r="C354" s="206"/>
      <c r="D354" s="37">
        <v>0</v>
      </c>
      <c r="E354" s="31">
        <f>SUM(E310:E353)</f>
        <v>188690.99999999997</v>
      </c>
      <c r="F354" s="31">
        <f>SUM(F310:F353)</f>
        <v>0</v>
      </c>
      <c r="G354" s="31">
        <f>SUM(G310:G353)</f>
        <v>0</v>
      </c>
      <c r="H354" s="32"/>
      <c r="I354" s="33"/>
      <c r="J354" s="24"/>
    </row>
    <row r="355" spans="1:10" ht="12.75">
      <c r="A355" s="11" t="e">
        <f>CONCATENATE("Число порядкових номерів на сторінці: ",ЧислоПрописом(COUNTA(A310:A353))," (з ",A310," по ",A353,")")</f>
        <v>#NAME?</v>
      </c>
      <c r="B355" s="33"/>
      <c r="C355" s="34" t="e">
        <f>CONCATENATE("Загальна кількість у натуральних вимірах фактично на сторінці: ",ЧислоПрописом(D354))</f>
        <v>#NAME?</v>
      </c>
      <c r="D355" s="32"/>
      <c r="E355" s="35"/>
      <c r="F355" s="35"/>
      <c r="G355" s="35"/>
      <c r="H355" s="32"/>
      <c r="I355" s="33"/>
      <c r="J355" s="24"/>
    </row>
    <row r="356" spans="2:10" ht="12.75">
      <c r="B356" s="36"/>
      <c r="C356" s="34" t="e">
        <f>CONCATENATE("Загальна кількість у натуральних вимірах за даними бухобліку на сторінці: ",ЧислоПрописом(#REF!))</f>
        <v>#NAME?</v>
      </c>
      <c r="D356" s="32"/>
      <c r="E356" s="35"/>
      <c r="F356" s="35"/>
      <c r="G356" s="35"/>
      <c r="H356" s="32"/>
      <c r="I356" s="33"/>
      <c r="J356" s="24"/>
    </row>
    <row r="357" spans="1:10" ht="12.75" customHeight="1">
      <c r="A357" s="205" t="s">
        <v>229</v>
      </c>
      <c r="B357" s="205" t="s">
        <v>230</v>
      </c>
      <c r="C357" s="205" t="s">
        <v>231</v>
      </c>
      <c r="D357" s="205" t="s">
        <v>232</v>
      </c>
      <c r="E357" s="205"/>
      <c r="F357" s="23"/>
      <c r="G357" s="23"/>
      <c r="H357" s="23"/>
      <c r="I357" s="205" t="s">
        <v>248</v>
      </c>
      <c r="J357" s="24"/>
    </row>
    <row r="358" spans="1:10" ht="12.75">
      <c r="A358" s="205"/>
      <c r="B358" s="205"/>
      <c r="C358" s="205"/>
      <c r="D358" s="205"/>
      <c r="E358" s="205"/>
      <c r="F358" s="23"/>
      <c r="G358" s="23"/>
      <c r="H358" s="23"/>
      <c r="I358" s="205"/>
      <c r="J358" s="24"/>
    </row>
    <row r="359" spans="1:10" ht="12.75" customHeight="1">
      <c r="A359" s="205"/>
      <c r="B359" s="205"/>
      <c r="C359" s="205"/>
      <c r="D359" s="205"/>
      <c r="E359" s="205"/>
      <c r="F359" s="23"/>
      <c r="G359" s="23"/>
      <c r="H359" s="23"/>
      <c r="I359" s="205"/>
      <c r="J359" s="24"/>
    </row>
    <row r="360" spans="1:10" ht="12.75" customHeight="1">
      <c r="A360" s="205"/>
      <c r="B360" s="205"/>
      <c r="C360" s="205"/>
      <c r="D360" s="92" t="s">
        <v>233</v>
      </c>
      <c r="E360" s="92" t="s">
        <v>249</v>
      </c>
      <c r="F360" s="92" t="s">
        <v>235</v>
      </c>
      <c r="G360" s="92" t="s">
        <v>250</v>
      </c>
      <c r="H360" s="92" t="s">
        <v>237</v>
      </c>
      <c r="I360" s="205"/>
      <c r="J360" s="24"/>
    </row>
    <row r="361" spans="1:10" ht="51.75" customHeight="1">
      <c r="A361" s="205"/>
      <c r="B361" s="205"/>
      <c r="C361" s="205"/>
      <c r="D361" s="92"/>
      <c r="E361" s="92"/>
      <c r="F361" s="92"/>
      <c r="G361" s="92"/>
      <c r="H361" s="92"/>
      <c r="I361" s="205"/>
      <c r="J361" s="24"/>
    </row>
    <row r="362" spans="1:10" ht="12.75">
      <c r="A362" s="26">
        <v>1</v>
      </c>
      <c r="B362" s="26">
        <v>2</v>
      </c>
      <c r="C362" s="26">
        <v>7</v>
      </c>
      <c r="D362" s="26">
        <v>8</v>
      </c>
      <c r="E362" s="26">
        <v>9</v>
      </c>
      <c r="F362" s="26">
        <v>13</v>
      </c>
      <c r="G362" s="26">
        <v>14</v>
      </c>
      <c r="H362" s="26">
        <v>15</v>
      </c>
      <c r="I362" s="26">
        <v>16</v>
      </c>
      <c r="J362" s="24"/>
    </row>
    <row r="363" spans="1:10" ht="12.75">
      <c r="A363" s="23"/>
      <c r="B363" s="38" t="s">
        <v>493</v>
      </c>
      <c r="C363" s="27"/>
      <c r="D363" s="28"/>
      <c r="E363" s="31">
        <f>E142+E195+E248+E301+E354</f>
        <v>283016.51</v>
      </c>
      <c r="F363" s="29"/>
      <c r="G363" s="31">
        <v>141508.26</v>
      </c>
      <c r="H363" s="28"/>
      <c r="I363" s="27"/>
      <c r="J363" s="24"/>
    </row>
    <row r="364" spans="1:10" ht="12.75">
      <c r="A364" s="23"/>
      <c r="B364" s="27"/>
      <c r="C364" s="27"/>
      <c r="D364" s="28"/>
      <c r="E364" s="29"/>
      <c r="F364" s="29"/>
      <c r="G364" s="29"/>
      <c r="H364" s="28"/>
      <c r="I364" s="27"/>
      <c r="J364" s="24"/>
    </row>
    <row r="365" spans="1:10" ht="12.75">
      <c r="A365" s="23"/>
      <c r="B365" s="26">
        <v>1112</v>
      </c>
      <c r="C365" s="27"/>
      <c r="D365" s="28"/>
      <c r="E365" s="29"/>
      <c r="F365" s="29"/>
      <c r="G365" s="29"/>
      <c r="H365" s="28"/>
      <c r="I365" s="27"/>
      <c r="J365" s="24"/>
    </row>
    <row r="366" spans="1:10" ht="12.75">
      <c r="A366" s="23"/>
      <c r="B366" s="38" t="s">
        <v>494</v>
      </c>
      <c r="C366" s="27"/>
      <c r="D366" s="28"/>
      <c r="E366" s="31">
        <v>113503.95</v>
      </c>
      <c r="F366" s="31"/>
      <c r="G366" s="31">
        <v>56751.98</v>
      </c>
      <c r="H366" s="28"/>
      <c r="I366" s="27"/>
      <c r="J366" s="24"/>
    </row>
    <row r="367" spans="1:10" ht="12.75">
      <c r="A367" s="23"/>
      <c r="B367" s="27"/>
      <c r="C367" s="27"/>
      <c r="D367" s="28"/>
      <c r="E367" s="29"/>
      <c r="F367" s="29"/>
      <c r="G367" s="29"/>
      <c r="H367" s="28"/>
      <c r="I367" s="27"/>
      <c r="J367" s="24"/>
    </row>
    <row r="368" spans="1:10" ht="12.75">
      <c r="A368" s="23"/>
      <c r="B368" s="38">
        <v>1511</v>
      </c>
      <c r="C368" s="27"/>
      <c r="D368" s="28"/>
      <c r="E368" s="29"/>
      <c r="F368" s="29"/>
      <c r="G368" s="29"/>
      <c r="H368" s="28"/>
      <c r="I368" s="27"/>
      <c r="J368" s="24"/>
    </row>
    <row r="369" spans="1:10" ht="12.75">
      <c r="A369" s="23"/>
      <c r="B369" s="38" t="s">
        <v>495</v>
      </c>
      <c r="C369" s="27"/>
      <c r="D369" s="28"/>
      <c r="E369" s="31">
        <v>20498.24</v>
      </c>
      <c r="F369" s="29"/>
      <c r="G369" s="29"/>
      <c r="H369" s="28"/>
      <c r="I369" s="27"/>
      <c r="J369" s="24"/>
    </row>
    <row r="370" spans="1:10" ht="12.75">
      <c r="A370" s="23"/>
      <c r="B370" s="27"/>
      <c r="C370" s="27"/>
      <c r="D370" s="28"/>
      <c r="E370" s="29"/>
      <c r="F370" s="29"/>
      <c r="G370" s="29"/>
      <c r="H370" s="28"/>
      <c r="I370" s="27"/>
      <c r="J370" s="24"/>
    </row>
    <row r="371" spans="1:10" ht="12.75">
      <c r="A371" s="23"/>
      <c r="B371" s="38">
        <v>1514</v>
      </c>
      <c r="C371" s="27"/>
      <c r="D371" s="28"/>
      <c r="E371" s="29"/>
      <c r="F371" s="29"/>
      <c r="G371" s="29"/>
      <c r="H371" s="28"/>
      <c r="I371" s="27"/>
      <c r="J371" s="24"/>
    </row>
    <row r="372" spans="1:10" ht="25.5">
      <c r="A372" s="23"/>
      <c r="B372" s="38" t="s">
        <v>496</v>
      </c>
      <c r="C372" s="27"/>
      <c r="D372" s="28"/>
      <c r="E372" s="31">
        <v>172605.59</v>
      </c>
      <c r="F372" s="29"/>
      <c r="G372" s="29"/>
      <c r="H372" s="28"/>
      <c r="I372" s="27"/>
      <c r="J372" s="24"/>
    </row>
    <row r="373" spans="1:10" ht="12.75">
      <c r="A373" s="23"/>
      <c r="B373" s="38">
        <v>1514</v>
      </c>
      <c r="C373" s="27"/>
      <c r="D373" s="28"/>
      <c r="E373" s="29"/>
      <c r="F373" s="29"/>
      <c r="G373" s="29"/>
      <c r="H373" s="28"/>
      <c r="I373" s="27"/>
      <c r="J373" s="24"/>
    </row>
    <row r="374" spans="1:10" ht="12.75">
      <c r="A374" s="23"/>
      <c r="B374" s="38" t="s">
        <v>497</v>
      </c>
      <c r="C374" s="27"/>
      <c r="D374" s="28"/>
      <c r="E374" s="31">
        <v>12950</v>
      </c>
      <c r="F374" s="29"/>
      <c r="G374" s="29"/>
      <c r="H374" s="28"/>
      <c r="I374" s="27"/>
      <c r="J374" s="24"/>
    </row>
    <row r="375" spans="1:10" ht="12.75">
      <c r="A375" s="23"/>
      <c r="B375" s="38">
        <v>1515</v>
      </c>
      <c r="C375" s="27"/>
      <c r="D375" s="28"/>
      <c r="E375" s="29"/>
      <c r="F375" s="29"/>
      <c r="G375" s="29"/>
      <c r="H375" s="28"/>
      <c r="I375" s="27"/>
      <c r="J375" s="24"/>
    </row>
    <row r="376" spans="1:10" ht="12.75">
      <c r="A376" s="23"/>
      <c r="B376" s="38" t="s">
        <v>498</v>
      </c>
      <c r="C376" s="27"/>
      <c r="D376" s="28"/>
      <c r="E376" s="31">
        <v>45383.36</v>
      </c>
      <c r="F376" s="29"/>
      <c r="G376" s="29"/>
      <c r="H376" s="28"/>
      <c r="I376" s="27"/>
      <c r="J376" s="24"/>
    </row>
    <row r="377" spans="1:10" ht="12.75">
      <c r="A377" s="23"/>
      <c r="B377" s="38">
        <v>1812</v>
      </c>
      <c r="C377" s="27"/>
      <c r="D377" s="28"/>
      <c r="E377" s="29"/>
      <c r="F377" s="29"/>
      <c r="G377" s="29"/>
      <c r="H377" s="28"/>
      <c r="I377" s="27"/>
      <c r="J377" s="24"/>
    </row>
    <row r="378" spans="1:10" ht="12.75">
      <c r="A378" s="23"/>
      <c r="B378" s="38" t="s">
        <v>499</v>
      </c>
      <c r="C378" s="27"/>
      <c r="D378" s="28"/>
      <c r="E378" s="31">
        <v>99000</v>
      </c>
      <c r="F378" s="29"/>
      <c r="G378" s="29"/>
      <c r="H378" s="28"/>
      <c r="I378" s="27"/>
      <c r="J378" s="24"/>
    </row>
    <row r="379" spans="1:10" ht="12.75">
      <c r="A379" s="23"/>
      <c r="B379" s="27"/>
      <c r="C379" s="27"/>
      <c r="D379" s="28"/>
      <c r="E379" s="29"/>
      <c r="F379" s="29"/>
      <c r="G379" s="29"/>
      <c r="H379" s="28"/>
      <c r="I379" s="27"/>
      <c r="J379" s="24"/>
    </row>
    <row r="380" spans="1:10" ht="12.75">
      <c r="A380" s="23"/>
      <c r="B380" s="27"/>
      <c r="C380" s="27"/>
      <c r="D380" s="28"/>
      <c r="E380" s="29"/>
      <c r="F380" s="29"/>
      <c r="G380" s="29"/>
      <c r="H380" s="28"/>
      <c r="I380" s="27"/>
      <c r="J380" s="24"/>
    </row>
    <row r="381" spans="1:10" ht="12.75">
      <c r="A381" s="23"/>
      <c r="B381" s="27"/>
      <c r="C381" s="27"/>
      <c r="D381" s="28"/>
      <c r="E381" s="29"/>
      <c r="F381" s="29"/>
      <c r="G381" s="29"/>
      <c r="H381" s="28"/>
      <c r="I381" s="27"/>
      <c r="J381" s="24"/>
    </row>
    <row r="382" spans="1:10" ht="12.75">
      <c r="A382" s="23"/>
      <c r="B382" s="27"/>
      <c r="C382" s="27"/>
      <c r="D382" s="28"/>
      <c r="E382" s="29"/>
      <c r="F382" s="29"/>
      <c r="G382" s="29"/>
      <c r="H382" s="28"/>
      <c r="I382" s="27"/>
      <c r="J382" s="24"/>
    </row>
    <row r="383" spans="1:10" ht="12.75">
      <c r="A383" s="23"/>
      <c r="B383" s="27"/>
      <c r="C383" s="27"/>
      <c r="D383" s="28"/>
      <c r="E383" s="29"/>
      <c r="F383" s="29"/>
      <c r="G383" s="29"/>
      <c r="H383" s="28"/>
      <c r="I383" s="27"/>
      <c r="J383" s="24"/>
    </row>
    <row r="384" spans="1:10" ht="12.75">
      <c r="A384" s="23"/>
      <c r="B384" s="27"/>
      <c r="C384" s="27"/>
      <c r="D384" s="28"/>
      <c r="E384" s="29"/>
      <c r="F384" s="29"/>
      <c r="G384" s="29"/>
      <c r="H384" s="28"/>
      <c r="I384" s="27"/>
      <c r="J384" s="24"/>
    </row>
    <row r="385" spans="1:10" ht="12.75">
      <c r="A385" s="23"/>
      <c r="B385" s="27"/>
      <c r="C385" s="27"/>
      <c r="D385" s="28"/>
      <c r="E385" s="29"/>
      <c r="F385" s="29"/>
      <c r="G385" s="29"/>
      <c r="H385" s="28"/>
      <c r="I385" s="27"/>
      <c r="J385" s="24"/>
    </row>
    <row r="386" spans="1:10" ht="12.75">
      <c r="A386" s="23"/>
      <c r="B386" s="27"/>
      <c r="C386" s="27"/>
      <c r="D386" s="28"/>
      <c r="E386" s="29"/>
      <c r="F386" s="29"/>
      <c r="G386" s="29"/>
      <c r="H386" s="28"/>
      <c r="I386" s="27"/>
      <c r="J386" s="24"/>
    </row>
    <row r="387" spans="1:10" ht="12.75">
      <c r="A387" s="23"/>
      <c r="B387" s="27"/>
      <c r="C387" s="27"/>
      <c r="D387" s="28"/>
      <c r="E387" s="29"/>
      <c r="F387" s="29"/>
      <c r="G387" s="29"/>
      <c r="H387" s="28"/>
      <c r="I387" s="27"/>
      <c r="J387" s="24"/>
    </row>
    <row r="388" spans="1:10" ht="12.75">
      <c r="A388" s="23"/>
      <c r="B388" s="27"/>
      <c r="C388" s="27"/>
      <c r="D388" s="28"/>
      <c r="E388" s="29"/>
      <c r="F388" s="29"/>
      <c r="G388" s="29"/>
      <c r="H388" s="28"/>
      <c r="I388" s="27"/>
      <c r="J388" s="24"/>
    </row>
    <row r="389" spans="1:10" ht="12.75">
      <c r="A389" s="23"/>
      <c r="B389" s="27"/>
      <c r="C389" s="27"/>
      <c r="D389" s="28"/>
      <c r="E389" s="29"/>
      <c r="F389" s="29"/>
      <c r="G389" s="29"/>
      <c r="H389" s="28"/>
      <c r="I389" s="27"/>
      <c r="J389" s="24"/>
    </row>
    <row r="390" spans="1:10" ht="12.75">
      <c r="A390" s="23"/>
      <c r="B390" s="27"/>
      <c r="C390" s="27"/>
      <c r="D390" s="28"/>
      <c r="E390" s="29"/>
      <c r="F390" s="29"/>
      <c r="G390" s="29"/>
      <c r="H390" s="28"/>
      <c r="I390" s="27"/>
      <c r="J390" s="24"/>
    </row>
    <row r="391" spans="1:10" ht="12.75">
      <c r="A391" s="23"/>
      <c r="B391" s="27"/>
      <c r="C391" s="27"/>
      <c r="D391" s="28"/>
      <c r="E391" s="29"/>
      <c r="F391" s="29"/>
      <c r="G391" s="29"/>
      <c r="H391" s="28"/>
      <c r="I391" s="27"/>
      <c r="J391" s="24"/>
    </row>
    <row r="392" spans="1:10" ht="12.75">
      <c r="A392" s="23"/>
      <c r="B392" s="27"/>
      <c r="C392" s="27"/>
      <c r="D392" s="28"/>
      <c r="E392" s="29"/>
      <c r="F392" s="29"/>
      <c r="G392" s="29"/>
      <c r="H392" s="28"/>
      <c r="I392" s="27"/>
      <c r="J392" s="24"/>
    </row>
    <row r="393" spans="1:10" ht="12.75">
      <c r="A393" s="23"/>
      <c r="B393" s="27"/>
      <c r="C393" s="27"/>
      <c r="D393" s="28"/>
      <c r="E393" s="29"/>
      <c r="F393" s="29"/>
      <c r="G393" s="29"/>
      <c r="H393" s="28"/>
      <c r="I393" s="27"/>
      <c r="J393" s="24"/>
    </row>
    <row r="394" spans="1:10" ht="12.75">
      <c r="A394" s="23"/>
      <c r="B394" s="27"/>
      <c r="C394" s="27"/>
      <c r="D394" s="28"/>
      <c r="E394" s="29"/>
      <c r="F394" s="29"/>
      <c r="G394" s="29"/>
      <c r="H394" s="28"/>
      <c r="I394" s="27"/>
      <c r="J394" s="24"/>
    </row>
    <row r="395" spans="1:10" ht="12.75">
      <c r="A395" s="23"/>
      <c r="B395" s="27"/>
      <c r="C395" s="27"/>
      <c r="D395" s="28"/>
      <c r="E395" s="29"/>
      <c r="F395" s="29"/>
      <c r="G395" s="29"/>
      <c r="H395" s="28"/>
      <c r="I395" s="27"/>
      <c r="J395" s="24"/>
    </row>
    <row r="396" spans="1:10" ht="12.75">
      <c r="A396" s="23"/>
      <c r="B396" s="27"/>
      <c r="C396" s="27"/>
      <c r="D396" s="28"/>
      <c r="E396" s="29"/>
      <c r="F396" s="29"/>
      <c r="G396" s="29"/>
      <c r="H396" s="28"/>
      <c r="I396" s="27"/>
      <c r="J396" s="24"/>
    </row>
    <row r="397" spans="1:10" ht="12.75">
      <c r="A397" s="23"/>
      <c r="B397" s="27"/>
      <c r="C397" s="27"/>
      <c r="D397" s="28"/>
      <c r="E397" s="29"/>
      <c r="F397" s="29"/>
      <c r="G397" s="29"/>
      <c r="H397" s="28"/>
      <c r="I397" s="27"/>
      <c r="J397" s="24"/>
    </row>
    <row r="398" spans="1:10" ht="12.75">
      <c r="A398" s="23"/>
      <c r="B398" s="27"/>
      <c r="C398" s="27"/>
      <c r="D398" s="28"/>
      <c r="E398" s="29"/>
      <c r="F398" s="29"/>
      <c r="G398" s="29"/>
      <c r="H398" s="28"/>
      <c r="I398" s="27"/>
      <c r="J398" s="24"/>
    </row>
    <row r="399" spans="1:10" ht="12.75">
      <c r="A399" s="23"/>
      <c r="B399" s="27"/>
      <c r="C399" s="27"/>
      <c r="D399" s="28"/>
      <c r="E399" s="29"/>
      <c r="F399" s="29"/>
      <c r="G399" s="29"/>
      <c r="H399" s="28"/>
      <c r="I399" s="27"/>
      <c r="J399" s="24"/>
    </row>
    <row r="400" spans="1:10" ht="12.75">
      <c r="A400" s="23"/>
      <c r="B400" s="27"/>
      <c r="C400" s="27"/>
      <c r="D400" s="28"/>
      <c r="E400" s="29"/>
      <c r="F400" s="29"/>
      <c r="G400" s="29"/>
      <c r="H400" s="28"/>
      <c r="I400" s="27"/>
      <c r="J400" s="24"/>
    </row>
    <row r="401" spans="1:10" ht="12.75">
      <c r="A401" s="23"/>
      <c r="B401" s="27"/>
      <c r="C401" s="27"/>
      <c r="D401" s="28"/>
      <c r="E401" s="29"/>
      <c r="F401" s="29"/>
      <c r="G401" s="29"/>
      <c r="H401" s="28"/>
      <c r="I401" s="27"/>
      <c r="J401" s="24"/>
    </row>
    <row r="402" spans="1:10" ht="12.75">
      <c r="A402" s="23"/>
      <c r="B402" s="27"/>
      <c r="C402" s="27"/>
      <c r="D402" s="28"/>
      <c r="E402" s="29"/>
      <c r="F402" s="29"/>
      <c r="G402" s="29"/>
      <c r="H402" s="28"/>
      <c r="I402" s="27"/>
      <c r="J402" s="24"/>
    </row>
    <row r="403" spans="1:10" ht="12.75">
      <c r="A403" s="23"/>
      <c r="B403" s="27"/>
      <c r="C403" s="27"/>
      <c r="D403" s="28"/>
      <c r="E403" s="29"/>
      <c r="F403" s="29"/>
      <c r="G403" s="29"/>
      <c r="H403" s="28"/>
      <c r="I403" s="27"/>
      <c r="J403" s="24"/>
    </row>
    <row r="404" spans="1:10" ht="12.75">
      <c r="A404" s="23"/>
      <c r="B404" s="27"/>
      <c r="C404" s="27"/>
      <c r="D404" s="28"/>
      <c r="E404" s="29"/>
      <c r="F404" s="29"/>
      <c r="G404" s="29"/>
      <c r="H404" s="28"/>
      <c r="I404" s="27"/>
      <c r="J404" s="24"/>
    </row>
    <row r="405" spans="1:10" ht="12.75">
      <c r="A405" s="23"/>
      <c r="B405" s="27"/>
      <c r="C405" s="27"/>
      <c r="D405" s="28"/>
      <c r="E405" s="29"/>
      <c r="F405" s="29"/>
      <c r="G405" s="29"/>
      <c r="H405" s="28"/>
      <c r="I405" s="27"/>
      <c r="J405" s="24"/>
    </row>
    <row r="406" spans="1:10" ht="12.75">
      <c r="A406" s="23"/>
      <c r="B406" s="27"/>
      <c r="C406" s="27"/>
      <c r="D406" s="28"/>
      <c r="E406" s="29"/>
      <c r="F406" s="29"/>
      <c r="G406" s="29"/>
      <c r="H406" s="28"/>
      <c r="I406" s="27"/>
      <c r="J406" s="24"/>
    </row>
    <row r="407" spans="1:10" ht="14.25" customHeight="1" hidden="1">
      <c r="A407" s="206" t="s">
        <v>247</v>
      </c>
      <c r="B407" s="206"/>
      <c r="C407" s="206"/>
      <c r="D407" s="37">
        <v>0</v>
      </c>
      <c r="E407" s="31">
        <v>0</v>
      </c>
      <c r="F407" s="31">
        <f>SUM(F363:F406)</f>
        <v>0</v>
      </c>
      <c r="G407" s="31">
        <v>0</v>
      </c>
      <c r="H407" s="32"/>
      <c r="I407" s="33"/>
      <c r="J407" s="24"/>
    </row>
    <row r="408" spans="1:10" ht="12.75" hidden="1">
      <c r="A408" s="11" t="e">
        <f>CONCATENATE("Число порядкових номерів на сторінці: ",ЧислоПрописом(COUNTA(A363:A406))," (з ",A363," по ",A406,")")</f>
        <v>#NAME?</v>
      </c>
      <c r="B408" s="33"/>
      <c r="C408" s="34" t="e">
        <f>CONCATENATE("Загальна кількість у натуральних вимірах фактично на сторінці: ",ЧислоПрописом(D407))</f>
        <v>#NAME?</v>
      </c>
      <c r="D408" s="32"/>
      <c r="E408" s="35"/>
      <c r="F408" s="35"/>
      <c r="G408" s="35"/>
      <c r="H408" s="32"/>
      <c r="I408" s="33"/>
      <c r="J408" s="24"/>
    </row>
    <row r="409" spans="2:10" ht="12.75" hidden="1">
      <c r="B409" s="36"/>
      <c r="C409" s="34" t="e">
        <f>CONCATENATE("Загальна кількість у натуральних вимірах за даними бухобліку на сторінці: ",ЧислоПрописом(#REF!))</f>
        <v>#NAME?</v>
      </c>
      <c r="D409" s="32"/>
      <c r="E409" s="35"/>
      <c r="F409" s="35"/>
      <c r="G409" s="35"/>
      <c r="H409" s="32"/>
      <c r="I409" s="33"/>
      <c r="J409" s="24"/>
    </row>
    <row r="410" spans="1:10" ht="12.75" customHeight="1" hidden="1">
      <c r="A410" s="205" t="s">
        <v>229</v>
      </c>
      <c r="B410" s="205" t="s">
        <v>230</v>
      </c>
      <c r="C410" s="205" t="s">
        <v>231</v>
      </c>
      <c r="D410" s="205" t="s">
        <v>232</v>
      </c>
      <c r="E410" s="205"/>
      <c r="F410" s="23"/>
      <c r="G410" s="23"/>
      <c r="H410" s="23"/>
      <c r="I410" s="205" t="s">
        <v>248</v>
      </c>
      <c r="J410" s="24"/>
    </row>
    <row r="411" spans="1:10" ht="12.75" hidden="1">
      <c r="A411" s="205"/>
      <c r="B411" s="205"/>
      <c r="C411" s="205"/>
      <c r="D411" s="205"/>
      <c r="E411" s="205"/>
      <c r="F411" s="23"/>
      <c r="G411" s="23"/>
      <c r="H411" s="23"/>
      <c r="I411" s="205"/>
      <c r="J411" s="24"/>
    </row>
    <row r="412" spans="1:10" ht="12.75" customHeight="1" hidden="1">
      <c r="A412" s="205"/>
      <c r="B412" s="205"/>
      <c r="C412" s="205"/>
      <c r="D412" s="205"/>
      <c r="E412" s="205"/>
      <c r="F412" s="23"/>
      <c r="G412" s="23"/>
      <c r="H412" s="23"/>
      <c r="I412" s="205"/>
      <c r="J412" s="24"/>
    </row>
    <row r="413" spans="1:10" ht="12.75" customHeight="1" hidden="1">
      <c r="A413" s="205"/>
      <c r="B413" s="205"/>
      <c r="C413" s="205"/>
      <c r="D413" s="92" t="s">
        <v>233</v>
      </c>
      <c r="E413" s="92" t="s">
        <v>249</v>
      </c>
      <c r="F413" s="92" t="s">
        <v>235</v>
      </c>
      <c r="G413" s="92" t="s">
        <v>250</v>
      </c>
      <c r="H413" s="92" t="s">
        <v>237</v>
      </c>
      <c r="I413" s="205"/>
      <c r="J413" s="24"/>
    </row>
    <row r="414" spans="1:10" ht="51" customHeight="1" hidden="1">
      <c r="A414" s="205"/>
      <c r="B414" s="205"/>
      <c r="C414" s="205"/>
      <c r="D414" s="92"/>
      <c r="E414" s="92"/>
      <c r="F414" s="92"/>
      <c r="G414" s="92"/>
      <c r="H414" s="92"/>
      <c r="I414" s="205"/>
      <c r="J414" s="24"/>
    </row>
    <row r="415" spans="1:10" ht="12.75" hidden="1">
      <c r="A415" s="26">
        <v>1</v>
      </c>
      <c r="B415" s="26">
        <v>2</v>
      </c>
      <c r="C415" s="26">
        <v>7</v>
      </c>
      <c r="D415" s="26">
        <v>8</v>
      </c>
      <c r="E415" s="26">
        <v>9</v>
      </c>
      <c r="F415" s="26">
        <v>13</v>
      </c>
      <c r="G415" s="26">
        <v>14</v>
      </c>
      <c r="H415" s="26">
        <v>15</v>
      </c>
      <c r="I415" s="26">
        <v>16</v>
      </c>
      <c r="J415" s="24"/>
    </row>
    <row r="416" spans="1:10" ht="12.75" hidden="1">
      <c r="A416" s="23"/>
      <c r="B416" s="27"/>
      <c r="C416" s="27"/>
      <c r="D416" s="28"/>
      <c r="E416" s="29"/>
      <c r="F416" s="29"/>
      <c r="G416" s="29"/>
      <c r="H416" s="28"/>
      <c r="I416" s="27"/>
      <c r="J416" s="24"/>
    </row>
    <row r="417" spans="1:10" ht="12.75" hidden="1">
      <c r="A417" s="23"/>
      <c r="B417" s="27"/>
      <c r="C417" s="27"/>
      <c r="D417" s="28"/>
      <c r="E417" s="29"/>
      <c r="F417" s="29"/>
      <c r="G417" s="29"/>
      <c r="H417" s="28"/>
      <c r="I417" s="27"/>
      <c r="J417" s="24"/>
    </row>
    <row r="418" spans="1:10" ht="12.75" hidden="1">
      <c r="A418" s="23"/>
      <c r="B418" s="27"/>
      <c r="C418" s="27"/>
      <c r="D418" s="28"/>
      <c r="E418" s="29"/>
      <c r="F418" s="29"/>
      <c r="G418" s="29"/>
      <c r="H418" s="28"/>
      <c r="I418" s="27"/>
      <c r="J418" s="24"/>
    </row>
    <row r="419" spans="1:10" ht="12.75" hidden="1">
      <c r="A419" s="23"/>
      <c r="B419" s="27"/>
      <c r="C419" s="27"/>
      <c r="D419" s="28"/>
      <c r="E419" s="29"/>
      <c r="F419" s="29"/>
      <c r="G419" s="29"/>
      <c r="H419" s="28"/>
      <c r="I419" s="27"/>
      <c r="J419" s="24"/>
    </row>
    <row r="420" spans="1:10" ht="12.75" hidden="1">
      <c r="A420" s="23"/>
      <c r="B420" s="27"/>
      <c r="C420" s="27"/>
      <c r="D420" s="28"/>
      <c r="E420" s="29"/>
      <c r="F420" s="29"/>
      <c r="G420" s="29"/>
      <c r="H420" s="28"/>
      <c r="I420" s="27"/>
      <c r="J420" s="24"/>
    </row>
    <row r="421" spans="1:10" ht="12.75" hidden="1">
      <c r="A421" s="23"/>
      <c r="B421" s="27"/>
      <c r="C421" s="27"/>
      <c r="D421" s="28"/>
      <c r="E421" s="29"/>
      <c r="F421" s="29"/>
      <c r="G421" s="29"/>
      <c r="H421" s="28"/>
      <c r="I421" s="27"/>
      <c r="J421" s="24"/>
    </row>
    <row r="422" spans="1:10" ht="12.75" hidden="1">
      <c r="A422" s="23"/>
      <c r="B422" s="27"/>
      <c r="C422" s="27"/>
      <c r="D422" s="28"/>
      <c r="E422" s="29"/>
      <c r="F422" s="29"/>
      <c r="G422" s="29"/>
      <c r="H422" s="28"/>
      <c r="I422" s="27"/>
      <c r="J422" s="24"/>
    </row>
    <row r="423" spans="1:10" ht="12.75">
      <c r="A423" s="23"/>
      <c r="B423" s="27"/>
      <c r="C423" s="27"/>
      <c r="D423" s="28"/>
      <c r="E423" s="29"/>
      <c r="F423" s="29"/>
      <c r="G423" s="29"/>
      <c r="H423" s="28"/>
      <c r="I423" s="27"/>
      <c r="J423" s="24"/>
    </row>
    <row r="424" spans="1:10" ht="12.75">
      <c r="A424" s="23"/>
      <c r="B424" s="27"/>
      <c r="C424" s="27"/>
      <c r="D424" s="28"/>
      <c r="E424" s="29"/>
      <c r="F424" s="29"/>
      <c r="G424" s="29"/>
      <c r="H424" s="28"/>
      <c r="I424" s="27"/>
      <c r="J424" s="24"/>
    </row>
    <row r="425" spans="1:10" ht="12.75">
      <c r="A425" s="23"/>
      <c r="B425" s="27"/>
      <c r="C425" s="27"/>
      <c r="D425" s="28"/>
      <c r="E425" s="29"/>
      <c r="F425" s="29"/>
      <c r="G425" s="29"/>
      <c r="H425" s="28"/>
      <c r="I425" s="27"/>
      <c r="J425" s="24"/>
    </row>
    <row r="426" spans="1:10" ht="12.75">
      <c r="A426" s="23"/>
      <c r="B426" s="27"/>
      <c r="C426" s="27"/>
      <c r="D426" s="28"/>
      <c r="E426" s="29"/>
      <c r="F426" s="29"/>
      <c r="G426" s="29"/>
      <c r="H426" s="28"/>
      <c r="I426" s="27"/>
      <c r="J426" s="24"/>
    </row>
    <row r="427" spans="1:10" ht="12.75">
      <c r="A427" s="23"/>
      <c r="B427" s="27"/>
      <c r="C427" s="27"/>
      <c r="D427" s="28"/>
      <c r="E427" s="29"/>
      <c r="F427" s="29"/>
      <c r="G427" s="29"/>
      <c r="H427" s="28"/>
      <c r="I427" s="27"/>
      <c r="J427" s="24"/>
    </row>
    <row r="428" spans="1:10" ht="12.75">
      <c r="A428" s="23"/>
      <c r="B428" s="27"/>
      <c r="C428" s="27"/>
      <c r="D428" s="28"/>
      <c r="E428" s="29"/>
      <c r="F428" s="29"/>
      <c r="G428" s="29"/>
      <c r="H428" s="28"/>
      <c r="I428" s="27"/>
      <c r="J428" s="24"/>
    </row>
    <row r="429" spans="1:10" ht="12.75">
      <c r="A429" s="23"/>
      <c r="B429" s="27"/>
      <c r="C429" s="27"/>
      <c r="D429" s="28"/>
      <c r="E429" s="29"/>
      <c r="F429" s="29"/>
      <c r="G429" s="29"/>
      <c r="H429" s="28"/>
      <c r="I429" s="27"/>
      <c r="J429" s="24"/>
    </row>
    <row r="430" spans="1:10" ht="12.75">
      <c r="A430" s="23"/>
      <c r="B430" s="27"/>
      <c r="C430" s="27"/>
      <c r="D430" s="28"/>
      <c r="E430" s="29"/>
      <c r="F430" s="29"/>
      <c r="G430" s="29"/>
      <c r="H430" s="28"/>
      <c r="I430" s="27"/>
      <c r="J430" s="24"/>
    </row>
    <row r="431" spans="1:10" ht="12.75">
      <c r="A431" s="23"/>
      <c r="B431" s="27"/>
      <c r="C431" s="27"/>
      <c r="D431" s="28"/>
      <c r="E431" s="29"/>
      <c r="F431" s="29"/>
      <c r="G431" s="29"/>
      <c r="H431" s="28"/>
      <c r="I431" s="27"/>
      <c r="J431" s="24"/>
    </row>
    <row r="432" spans="1:10" ht="12.75">
      <c r="A432" s="23"/>
      <c r="B432" s="27"/>
      <c r="C432" s="27"/>
      <c r="D432" s="28"/>
      <c r="E432" s="29"/>
      <c r="F432" s="29"/>
      <c r="G432" s="29"/>
      <c r="H432" s="28"/>
      <c r="I432" s="27"/>
      <c r="J432" s="24"/>
    </row>
    <row r="433" spans="1:10" ht="12.75">
      <c r="A433" s="23"/>
      <c r="B433" s="27"/>
      <c r="C433" s="27"/>
      <c r="D433" s="28"/>
      <c r="E433" s="29"/>
      <c r="F433" s="29"/>
      <c r="G433" s="29"/>
      <c r="H433" s="28"/>
      <c r="I433" s="27"/>
      <c r="J433" s="24"/>
    </row>
    <row r="434" spans="1:10" ht="12.75">
      <c r="A434" s="23"/>
      <c r="B434" s="27"/>
      <c r="C434" s="27"/>
      <c r="D434" s="28"/>
      <c r="E434" s="29"/>
      <c r="F434" s="29"/>
      <c r="G434" s="29"/>
      <c r="H434" s="28"/>
      <c r="I434" s="27"/>
      <c r="J434" s="24"/>
    </row>
    <row r="435" spans="1:10" ht="12.75">
      <c r="A435" s="23"/>
      <c r="B435" s="27"/>
      <c r="C435" s="27"/>
      <c r="D435" s="28"/>
      <c r="E435" s="29"/>
      <c r="F435" s="29"/>
      <c r="G435" s="29"/>
      <c r="H435" s="28"/>
      <c r="I435" s="27"/>
      <c r="J435" s="24"/>
    </row>
    <row r="436" spans="1:10" ht="12.75">
      <c r="A436" s="23"/>
      <c r="B436" s="27"/>
      <c r="C436" s="27"/>
      <c r="D436" s="28"/>
      <c r="E436" s="29"/>
      <c r="F436" s="29"/>
      <c r="G436" s="29"/>
      <c r="H436" s="28"/>
      <c r="I436" s="27"/>
      <c r="J436" s="24"/>
    </row>
    <row r="437" spans="1:10" ht="12.75">
      <c r="A437" s="23"/>
      <c r="B437" s="27"/>
      <c r="C437" s="27"/>
      <c r="D437" s="28"/>
      <c r="E437" s="29"/>
      <c r="F437" s="29"/>
      <c r="G437" s="29"/>
      <c r="H437" s="28"/>
      <c r="I437" s="27"/>
      <c r="J437" s="24"/>
    </row>
    <row r="438" spans="1:10" ht="12.75">
      <c r="A438" s="23"/>
      <c r="B438" s="27"/>
      <c r="C438" s="27"/>
      <c r="D438" s="28"/>
      <c r="E438" s="29"/>
      <c r="F438" s="29"/>
      <c r="G438" s="29"/>
      <c r="H438" s="28"/>
      <c r="I438" s="27"/>
      <c r="J438" s="24"/>
    </row>
    <row r="439" spans="1:10" ht="12.75">
      <c r="A439" s="23"/>
      <c r="B439" s="27"/>
      <c r="C439" s="27"/>
      <c r="D439" s="28"/>
      <c r="E439" s="29"/>
      <c r="F439" s="29"/>
      <c r="G439" s="29"/>
      <c r="H439" s="28"/>
      <c r="I439" s="27"/>
      <c r="J439" s="24"/>
    </row>
    <row r="440" spans="1:10" ht="12.75">
      <c r="A440" s="23"/>
      <c r="B440" s="27"/>
      <c r="C440" s="27"/>
      <c r="D440" s="28"/>
      <c r="E440" s="29"/>
      <c r="F440" s="29"/>
      <c r="G440" s="29"/>
      <c r="H440" s="28"/>
      <c r="I440" s="27"/>
      <c r="J440" s="24"/>
    </row>
    <row r="441" spans="1:10" ht="12.75">
      <c r="A441" s="23"/>
      <c r="B441" s="27"/>
      <c r="C441" s="27"/>
      <c r="D441" s="28"/>
      <c r="E441" s="29"/>
      <c r="F441" s="29"/>
      <c r="G441" s="29"/>
      <c r="H441" s="28"/>
      <c r="I441" s="27"/>
      <c r="J441" s="24"/>
    </row>
    <row r="442" spans="1:10" ht="12.75">
      <c r="A442" s="23"/>
      <c r="B442" s="27"/>
      <c r="C442" s="27"/>
      <c r="D442" s="28"/>
      <c r="E442" s="29"/>
      <c r="F442" s="29"/>
      <c r="G442" s="29"/>
      <c r="H442" s="28"/>
      <c r="I442" s="27"/>
      <c r="J442" s="24"/>
    </row>
    <row r="443" spans="1:10" ht="12.75">
      <c r="A443" s="23"/>
      <c r="B443" s="27"/>
      <c r="C443" s="27"/>
      <c r="D443" s="28"/>
      <c r="E443" s="29"/>
      <c r="F443" s="29"/>
      <c r="G443" s="29"/>
      <c r="H443" s="28"/>
      <c r="I443" s="27"/>
      <c r="J443" s="24"/>
    </row>
    <row r="444" spans="1:10" ht="12.75">
      <c r="A444" s="23"/>
      <c r="B444" s="27"/>
      <c r="C444" s="27"/>
      <c r="D444" s="28"/>
      <c r="E444" s="29"/>
      <c r="F444" s="29"/>
      <c r="G444" s="29"/>
      <c r="H444" s="28"/>
      <c r="I444" s="27"/>
      <c r="J444" s="24"/>
    </row>
    <row r="445" spans="1:10" ht="12.75">
      <c r="A445" s="23"/>
      <c r="B445" s="27"/>
      <c r="C445" s="27"/>
      <c r="D445" s="28"/>
      <c r="E445" s="29"/>
      <c r="F445" s="29"/>
      <c r="G445" s="29"/>
      <c r="H445" s="28"/>
      <c r="I445" s="27"/>
      <c r="J445" s="24"/>
    </row>
    <row r="446" spans="1:10" ht="12.75">
      <c r="A446" s="23"/>
      <c r="B446" s="27"/>
      <c r="C446" s="27"/>
      <c r="D446" s="28"/>
      <c r="E446" s="29"/>
      <c r="F446" s="29"/>
      <c r="G446" s="29"/>
      <c r="H446" s="28"/>
      <c r="I446" s="27"/>
      <c r="J446" s="24"/>
    </row>
    <row r="447" spans="1:10" ht="12.75">
      <c r="A447" s="23"/>
      <c r="B447" s="27"/>
      <c r="C447" s="27"/>
      <c r="D447" s="28"/>
      <c r="E447" s="29"/>
      <c r="F447" s="29"/>
      <c r="G447" s="29"/>
      <c r="H447" s="28"/>
      <c r="I447" s="27"/>
      <c r="J447" s="24"/>
    </row>
    <row r="448" spans="1:10" ht="12.75">
      <c r="A448" s="23"/>
      <c r="B448" s="27"/>
      <c r="C448" s="27"/>
      <c r="D448" s="28"/>
      <c r="E448" s="29"/>
      <c r="F448" s="29"/>
      <c r="G448" s="29"/>
      <c r="H448" s="28"/>
      <c r="I448" s="27"/>
      <c r="J448" s="24"/>
    </row>
    <row r="449" spans="1:10" ht="12.75">
      <c r="A449" s="23"/>
      <c r="B449" s="27"/>
      <c r="C449" s="27"/>
      <c r="D449" s="28"/>
      <c r="E449" s="29"/>
      <c r="F449" s="29"/>
      <c r="G449" s="29"/>
      <c r="H449" s="28"/>
      <c r="I449" s="27"/>
      <c r="J449" s="24"/>
    </row>
    <row r="450" spans="1:10" ht="12.75">
      <c r="A450" s="23"/>
      <c r="B450" s="27"/>
      <c r="C450" s="27"/>
      <c r="D450" s="28"/>
      <c r="E450" s="29"/>
      <c r="F450" s="29"/>
      <c r="G450" s="29"/>
      <c r="H450" s="28"/>
      <c r="I450" s="27"/>
      <c r="J450" s="24"/>
    </row>
    <row r="451" spans="1:10" ht="12.75">
      <c r="A451" s="23"/>
      <c r="B451" s="27"/>
      <c r="C451" s="27"/>
      <c r="D451" s="28"/>
      <c r="E451" s="29"/>
      <c r="F451" s="29"/>
      <c r="G451" s="29"/>
      <c r="H451" s="28"/>
      <c r="I451" s="27"/>
      <c r="J451" s="24"/>
    </row>
    <row r="452" spans="1:10" ht="12.75">
      <c r="A452" s="23"/>
      <c r="B452" s="27"/>
      <c r="C452" s="27"/>
      <c r="D452" s="28"/>
      <c r="E452" s="29"/>
      <c r="F452" s="29"/>
      <c r="G452" s="29"/>
      <c r="H452" s="28"/>
      <c r="I452" s="27"/>
      <c r="J452" s="24"/>
    </row>
    <row r="453" spans="1:10" ht="12.75">
      <c r="A453" s="23"/>
      <c r="B453" s="27"/>
      <c r="C453" s="27"/>
      <c r="D453" s="28"/>
      <c r="E453" s="29"/>
      <c r="F453" s="29"/>
      <c r="G453" s="29"/>
      <c r="H453" s="28"/>
      <c r="I453" s="27"/>
      <c r="J453" s="24"/>
    </row>
    <row r="454" spans="1:10" ht="12.75">
      <c r="A454" s="23"/>
      <c r="B454" s="27"/>
      <c r="C454" s="27"/>
      <c r="D454" s="28"/>
      <c r="E454" s="29"/>
      <c r="F454" s="29"/>
      <c r="G454" s="29"/>
      <c r="H454" s="28"/>
      <c r="I454" s="27"/>
      <c r="J454" s="24"/>
    </row>
    <row r="455" spans="1:10" ht="12.75">
      <c r="A455" s="23"/>
      <c r="B455" s="27"/>
      <c r="C455" s="27"/>
      <c r="D455" s="28"/>
      <c r="E455" s="29"/>
      <c r="F455" s="29"/>
      <c r="G455" s="29"/>
      <c r="H455" s="28"/>
      <c r="I455" s="27"/>
      <c r="J455" s="24"/>
    </row>
    <row r="456" spans="1:10" ht="12.75" hidden="1">
      <c r="A456" s="23"/>
      <c r="B456" s="27"/>
      <c r="C456" s="27"/>
      <c r="D456" s="28"/>
      <c r="E456" s="29"/>
      <c r="F456" s="29"/>
      <c r="G456" s="29"/>
      <c r="H456" s="28"/>
      <c r="I456" s="27"/>
      <c r="J456" s="24"/>
    </row>
    <row r="457" spans="1:10" ht="12.75" hidden="1">
      <c r="A457" s="23"/>
      <c r="B457" s="27"/>
      <c r="C457" s="27"/>
      <c r="D457" s="28"/>
      <c r="E457" s="29"/>
      <c r="F457" s="29"/>
      <c r="G457" s="29"/>
      <c r="H457" s="28"/>
      <c r="I457" s="27"/>
      <c r="J457" s="24"/>
    </row>
    <row r="458" spans="1:10" ht="12.75" hidden="1">
      <c r="A458" s="23"/>
      <c r="B458" s="27"/>
      <c r="C458" s="27"/>
      <c r="D458" s="28"/>
      <c r="E458" s="29"/>
      <c r="F458" s="29"/>
      <c r="G458" s="29"/>
      <c r="H458" s="28"/>
      <c r="I458" s="27"/>
      <c r="J458" s="24"/>
    </row>
    <row r="459" spans="1:10" ht="12.75" hidden="1">
      <c r="A459" s="23"/>
      <c r="B459" s="27"/>
      <c r="C459" s="27"/>
      <c r="D459" s="28"/>
      <c r="E459" s="29"/>
      <c r="F459" s="29"/>
      <c r="G459" s="29"/>
      <c r="H459" s="28"/>
      <c r="I459" s="27"/>
      <c r="J459" s="24"/>
    </row>
    <row r="460" spans="1:10" ht="14.25" customHeight="1" hidden="1">
      <c r="A460" s="206" t="s">
        <v>247</v>
      </c>
      <c r="B460" s="206"/>
      <c r="C460" s="206"/>
      <c r="D460" s="37">
        <v>0</v>
      </c>
      <c r="E460" s="31">
        <f>SUM(E416:E459)</f>
        <v>0</v>
      </c>
      <c r="F460" s="31">
        <f>SUM(F416:F459)</f>
        <v>0</v>
      </c>
      <c r="G460" s="31">
        <f>SUM(G416:G459)</f>
        <v>0</v>
      </c>
      <c r="H460" s="32"/>
      <c r="I460" s="33"/>
      <c r="J460" s="24"/>
    </row>
    <row r="461" spans="1:10" ht="12.75" hidden="1">
      <c r="A461" s="11" t="e">
        <f>CONCATENATE("Число порядкових номерів на сторінці: ",ЧислоПрописом(COUNTA(A416:A459))," (з ",A416," по ",A459,")")</f>
        <v>#NAME?</v>
      </c>
      <c r="B461" s="33"/>
      <c r="C461" s="34" t="e">
        <f>CONCATENATE("Загальна кількість у натуральних вимірах фактично на сторінці: ",ЧислоПрописом(D460))</f>
        <v>#NAME?</v>
      </c>
      <c r="D461" s="32"/>
      <c r="E461" s="35"/>
      <c r="F461" s="35"/>
      <c r="G461" s="35"/>
      <c r="H461" s="32"/>
      <c r="I461" s="33"/>
      <c r="J461" s="24"/>
    </row>
    <row r="462" spans="2:10" ht="12.75" hidden="1">
      <c r="B462" s="36"/>
      <c r="C462" s="34" t="e">
        <f>CONCATENATE("Загальна кількість у натуральних вимірах за даними бухобліку на сторінці: ",ЧислоПрописом(#REF!))</f>
        <v>#NAME?</v>
      </c>
      <c r="D462" s="32"/>
      <c r="E462" s="35"/>
      <c r="F462" s="35"/>
      <c r="G462" s="35"/>
      <c r="H462" s="32"/>
      <c r="I462" s="33"/>
      <c r="J462" s="24"/>
    </row>
    <row r="463" spans="1:10" ht="12.75" customHeight="1" hidden="1">
      <c r="A463" s="205" t="s">
        <v>229</v>
      </c>
      <c r="B463" s="205" t="s">
        <v>230</v>
      </c>
      <c r="C463" s="205" t="s">
        <v>231</v>
      </c>
      <c r="D463" s="205" t="s">
        <v>232</v>
      </c>
      <c r="E463" s="205"/>
      <c r="F463" s="23"/>
      <c r="G463" s="23"/>
      <c r="H463" s="23"/>
      <c r="I463" s="205" t="s">
        <v>248</v>
      </c>
      <c r="J463" s="24"/>
    </row>
    <row r="464" spans="1:10" ht="12.75" hidden="1">
      <c r="A464" s="205"/>
      <c r="B464" s="205"/>
      <c r="C464" s="205"/>
      <c r="D464" s="205"/>
      <c r="E464" s="205"/>
      <c r="F464" s="23"/>
      <c r="G464" s="23"/>
      <c r="H464" s="23"/>
      <c r="I464" s="205"/>
      <c r="J464" s="24"/>
    </row>
    <row r="465" spans="1:10" ht="12.75" customHeight="1" hidden="1">
      <c r="A465" s="205"/>
      <c r="B465" s="205"/>
      <c r="C465" s="205"/>
      <c r="D465" s="205"/>
      <c r="E465" s="205"/>
      <c r="F465" s="23"/>
      <c r="G465" s="23"/>
      <c r="H465" s="23"/>
      <c r="I465" s="205"/>
      <c r="J465" s="24"/>
    </row>
    <row r="466" spans="1:10" ht="12.75" customHeight="1" hidden="1">
      <c r="A466" s="205"/>
      <c r="B466" s="205"/>
      <c r="C466" s="205"/>
      <c r="D466" s="92" t="s">
        <v>233</v>
      </c>
      <c r="E466" s="92" t="s">
        <v>249</v>
      </c>
      <c r="F466" s="92" t="s">
        <v>235</v>
      </c>
      <c r="G466" s="92" t="s">
        <v>250</v>
      </c>
      <c r="H466" s="92" t="s">
        <v>237</v>
      </c>
      <c r="I466" s="205"/>
      <c r="J466" s="24"/>
    </row>
    <row r="467" spans="1:10" ht="51" customHeight="1" hidden="1">
      <c r="A467" s="205"/>
      <c r="B467" s="205"/>
      <c r="C467" s="205"/>
      <c r="D467" s="92"/>
      <c r="E467" s="92"/>
      <c r="F467" s="92"/>
      <c r="G467" s="92"/>
      <c r="H467" s="92"/>
      <c r="I467" s="205"/>
      <c r="J467" s="24"/>
    </row>
    <row r="468" spans="1:10" ht="12.75" hidden="1">
      <c r="A468" s="26">
        <v>1</v>
      </c>
      <c r="B468" s="26">
        <v>2</v>
      </c>
      <c r="C468" s="26">
        <v>7</v>
      </c>
      <c r="D468" s="26">
        <v>8</v>
      </c>
      <c r="E468" s="26">
        <v>9</v>
      </c>
      <c r="F468" s="26">
        <v>13</v>
      </c>
      <c r="G468" s="26">
        <v>14</v>
      </c>
      <c r="H468" s="26">
        <v>15</v>
      </c>
      <c r="I468" s="26">
        <v>16</v>
      </c>
      <c r="J468" s="24"/>
    </row>
    <row r="469" spans="1:10" ht="12.75">
      <c r="A469" s="23"/>
      <c r="B469" s="27"/>
      <c r="C469" s="27"/>
      <c r="D469" s="28"/>
      <c r="E469" s="29"/>
      <c r="F469" s="29"/>
      <c r="G469" s="29"/>
      <c r="H469" s="28"/>
      <c r="I469" s="27"/>
      <c r="J469" s="24"/>
    </row>
    <row r="470" spans="1:10" ht="12.75">
      <c r="A470" s="23"/>
      <c r="B470" s="27"/>
      <c r="C470" s="27"/>
      <c r="D470" s="28"/>
      <c r="E470" s="29"/>
      <c r="F470" s="29"/>
      <c r="G470" s="29"/>
      <c r="H470" s="28"/>
      <c r="I470" s="27"/>
      <c r="J470" s="24"/>
    </row>
    <row r="471" spans="1:10" ht="12.75">
      <c r="A471" s="23"/>
      <c r="B471" s="27"/>
      <c r="C471" s="27"/>
      <c r="D471" s="28"/>
      <c r="E471" s="29"/>
      <c r="F471" s="29"/>
      <c r="G471" s="29"/>
      <c r="H471" s="28"/>
      <c r="I471" s="27"/>
      <c r="J471" s="24"/>
    </row>
    <row r="472" spans="1:10" ht="12.75">
      <c r="A472" s="23"/>
      <c r="B472" s="27"/>
      <c r="C472" s="27"/>
      <c r="D472" s="28"/>
      <c r="E472" s="29"/>
      <c r="F472" s="29"/>
      <c r="G472" s="29"/>
      <c r="H472" s="28"/>
      <c r="I472" s="27"/>
      <c r="J472" s="24"/>
    </row>
    <row r="473" spans="1:10" ht="12.75">
      <c r="A473" s="23"/>
      <c r="B473" s="27"/>
      <c r="C473" s="27"/>
      <c r="D473" s="28"/>
      <c r="E473" s="29"/>
      <c r="F473" s="29"/>
      <c r="G473" s="29"/>
      <c r="H473" s="28"/>
      <c r="I473" s="27"/>
      <c r="J473" s="24"/>
    </row>
    <row r="474" spans="1:10" ht="12.75">
      <c r="A474" s="23"/>
      <c r="B474" s="27"/>
      <c r="C474" s="27"/>
      <c r="D474" s="28"/>
      <c r="E474" s="29"/>
      <c r="F474" s="29"/>
      <c r="G474" s="29"/>
      <c r="H474" s="28"/>
      <c r="I474" s="27"/>
      <c r="J474" s="24"/>
    </row>
    <row r="475" spans="1:10" ht="12.75">
      <c r="A475" s="23"/>
      <c r="B475" s="27"/>
      <c r="C475" s="27"/>
      <c r="D475" s="28"/>
      <c r="E475" s="29"/>
      <c r="F475" s="29"/>
      <c r="G475" s="29"/>
      <c r="H475" s="28"/>
      <c r="I475" s="27"/>
      <c r="J475" s="24"/>
    </row>
    <row r="476" spans="1:10" ht="12.75">
      <c r="A476" s="23"/>
      <c r="B476" s="27"/>
      <c r="C476" s="27"/>
      <c r="D476" s="28"/>
      <c r="E476" s="29"/>
      <c r="F476" s="29"/>
      <c r="G476" s="29"/>
      <c r="H476" s="28"/>
      <c r="I476" s="27"/>
      <c r="J476" s="24"/>
    </row>
    <row r="477" spans="1:10" ht="12.75">
      <c r="A477" s="23"/>
      <c r="B477" s="27"/>
      <c r="C477" s="27"/>
      <c r="D477" s="28"/>
      <c r="E477" s="29"/>
      <c r="F477" s="29"/>
      <c r="G477" s="29"/>
      <c r="H477" s="28"/>
      <c r="I477" s="27"/>
      <c r="J477" s="24"/>
    </row>
    <row r="478" spans="1:10" ht="12.75">
      <c r="A478" s="23"/>
      <c r="B478" s="27"/>
      <c r="C478" s="27"/>
      <c r="D478" s="28"/>
      <c r="E478" s="29"/>
      <c r="F478" s="29"/>
      <c r="G478" s="29"/>
      <c r="H478" s="28"/>
      <c r="I478" s="27"/>
      <c r="J478" s="24"/>
    </row>
    <row r="479" spans="1:10" ht="12.75">
      <c r="A479" s="23"/>
      <c r="B479" s="27"/>
      <c r="C479" s="27"/>
      <c r="D479" s="28"/>
      <c r="E479" s="29"/>
      <c r="F479" s="29"/>
      <c r="G479" s="29"/>
      <c r="H479" s="28"/>
      <c r="I479" s="27"/>
      <c r="J479" s="24"/>
    </row>
    <row r="480" spans="1:10" ht="12.75">
      <c r="A480" s="23"/>
      <c r="B480" s="27"/>
      <c r="C480" s="27"/>
      <c r="D480" s="28"/>
      <c r="E480" s="29"/>
      <c r="F480" s="29"/>
      <c r="G480" s="29"/>
      <c r="H480" s="28"/>
      <c r="I480" s="27"/>
      <c r="J480" s="24"/>
    </row>
    <row r="481" spans="1:10" ht="12.75">
      <c r="A481" s="23"/>
      <c r="B481" s="27"/>
      <c r="C481" s="27"/>
      <c r="D481" s="28"/>
      <c r="E481" s="29"/>
      <c r="F481" s="29"/>
      <c r="G481" s="29"/>
      <c r="H481" s="28"/>
      <c r="I481" s="27"/>
      <c r="J481" s="24"/>
    </row>
    <row r="482" spans="1:10" ht="12.75">
      <c r="A482" s="23"/>
      <c r="B482" s="27"/>
      <c r="C482" s="27"/>
      <c r="D482" s="28"/>
      <c r="E482" s="29"/>
      <c r="F482" s="29"/>
      <c r="G482" s="29"/>
      <c r="H482" s="28"/>
      <c r="I482" s="27"/>
      <c r="J482" s="24"/>
    </row>
    <row r="483" spans="1:10" ht="12.75">
      <c r="A483" s="23"/>
      <c r="B483" s="27"/>
      <c r="C483" s="27"/>
      <c r="D483" s="28"/>
      <c r="E483" s="29"/>
      <c r="F483" s="29"/>
      <c r="G483" s="29"/>
      <c r="H483" s="28"/>
      <c r="I483" s="27"/>
      <c r="J483" s="24"/>
    </row>
    <row r="484" spans="1:10" ht="12.75">
      <c r="A484" s="23"/>
      <c r="B484" s="27"/>
      <c r="C484" s="27"/>
      <c r="D484" s="28"/>
      <c r="E484" s="29"/>
      <c r="F484" s="29"/>
      <c r="G484" s="29"/>
      <c r="H484" s="28"/>
      <c r="I484" s="27"/>
      <c r="J484" s="24"/>
    </row>
    <row r="485" spans="1:10" ht="12.75">
      <c r="A485" s="23"/>
      <c r="B485" s="27"/>
      <c r="C485" s="27"/>
      <c r="D485" s="28"/>
      <c r="E485" s="29"/>
      <c r="F485" s="29"/>
      <c r="G485" s="29"/>
      <c r="H485" s="28"/>
      <c r="I485" s="27"/>
      <c r="J485" s="24"/>
    </row>
    <row r="486" spans="1:10" ht="12.75">
      <c r="A486" s="23"/>
      <c r="B486" s="27"/>
      <c r="C486" s="27"/>
      <c r="D486" s="28"/>
      <c r="E486" s="29"/>
      <c r="F486" s="29"/>
      <c r="G486" s="29"/>
      <c r="H486" s="28"/>
      <c r="I486" s="27"/>
      <c r="J486" s="24"/>
    </row>
    <row r="487" spans="1:10" ht="12.75">
      <c r="A487" s="23"/>
      <c r="B487" s="27"/>
      <c r="C487" s="27"/>
      <c r="D487" s="28"/>
      <c r="E487" s="29"/>
      <c r="F487" s="29"/>
      <c r="G487" s="29"/>
      <c r="H487" s="28"/>
      <c r="I487" s="27"/>
      <c r="J487" s="24"/>
    </row>
    <row r="488" spans="1:10" ht="12.75">
      <c r="A488" s="23"/>
      <c r="B488" s="27"/>
      <c r="C488" s="27"/>
      <c r="D488" s="28"/>
      <c r="E488" s="29"/>
      <c r="F488" s="29"/>
      <c r="G488" s="29"/>
      <c r="H488" s="28"/>
      <c r="I488" s="27"/>
      <c r="J488" s="24"/>
    </row>
    <row r="489" spans="1:10" ht="12.75">
      <c r="A489" s="23"/>
      <c r="B489" s="27"/>
      <c r="C489" s="27"/>
      <c r="D489" s="28"/>
      <c r="E489" s="29"/>
      <c r="F489" s="29"/>
      <c r="G489" s="29"/>
      <c r="H489" s="28"/>
      <c r="I489" s="27"/>
      <c r="J489" s="24"/>
    </row>
    <row r="490" spans="1:10" ht="12.75">
      <c r="A490" s="23"/>
      <c r="B490" s="27"/>
      <c r="C490" s="27"/>
      <c r="D490" s="28"/>
      <c r="E490" s="29"/>
      <c r="F490" s="29"/>
      <c r="G490" s="29"/>
      <c r="H490" s="28"/>
      <c r="I490" s="27"/>
      <c r="J490" s="24"/>
    </row>
    <row r="491" spans="1:10" ht="12.75">
      <c r="A491" s="23"/>
      <c r="B491" s="27"/>
      <c r="C491" s="27"/>
      <c r="D491" s="28"/>
      <c r="E491" s="29"/>
      <c r="F491" s="29"/>
      <c r="G491" s="29"/>
      <c r="H491" s="28"/>
      <c r="I491" s="27"/>
      <c r="J491" s="24"/>
    </row>
    <row r="492" spans="1:10" ht="12.75">
      <c r="A492" s="23"/>
      <c r="B492" s="27"/>
      <c r="C492" s="27"/>
      <c r="D492" s="28"/>
      <c r="E492" s="29"/>
      <c r="F492" s="29"/>
      <c r="G492" s="29"/>
      <c r="H492" s="28"/>
      <c r="I492" s="27"/>
      <c r="J492" s="24"/>
    </row>
    <row r="493" spans="1:10" ht="12.75">
      <c r="A493" s="23"/>
      <c r="B493" s="27"/>
      <c r="C493" s="27"/>
      <c r="D493" s="28"/>
      <c r="E493" s="29"/>
      <c r="F493" s="29"/>
      <c r="G493" s="29"/>
      <c r="H493" s="28"/>
      <c r="I493" s="27"/>
      <c r="J493" s="24"/>
    </row>
    <row r="494" spans="1:10" ht="12.75">
      <c r="A494" s="23"/>
      <c r="B494" s="27"/>
      <c r="C494" s="27"/>
      <c r="D494" s="28"/>
      <c r="E494" s="29"/>
      <c r="F494" s="29"/>
      <c r="G494" s="29"/>
      <c r="H494" s="28"/>
      <c r="I494" s="27"/>
      <c r="J494" s="24"/>
    </row>
    <row r="495" spans="1:10" ht="12.75">
      <c r="A495" s="23"/>
      <c r="B495" s="27"/>
      <c r="C495" s="27"/>
      <c r="D495" s="28"/>
      <c r="E495" s="29"/>
      <c r="F495" s="29"/>
      <c r="G495" s="29"/>
      <c r="H495" s="28"/>
      <c r="I495" s="27"/>
      <c r="J495" s="24"/>
    </row>
    <row r="496" spans="1:10" ht="12.75">
      <c r="A496" s="23"/>
      <c r="B496" s="27"/>
      <c r="C496" s="27"/>
      <c r="D496" s="28"/>
      <c r="E496" s="29"/>
      <c r="F496" s="29"/>
      <c r="G496" s="29"/>
      <c r="H496" s="28"/>
      <c r="I496" s="27"/>
      <c r="J496" s="24"/>
    </row>
    <row r="497" spans="1:10" ht="12.75">
      <c r="A497" s="23"/>
      <c r="B497" s="27"/>
      <c r="C497" s="27"/>
      <c r="D497" s="28"/>
      <c r="E497" s="29"/>
      <c r="F497" s="29"/>
      <c r="G497" s="29"/>
      <c r="H497" s="28"/>
      <c r="I497" s="27"/>
      <c r="J497" s="24"/>
    </row>
    <row r="498" spans="1:10" ht="12.75">
      <c r="A498" s="23"/>
      <c r="B498" s="27"/>
      <c r="C498" s="27"/>
      <c r="D498" s="28"/>
      <c r="E498" s="29"/>
      <c r="F498" s="29"/>
      <c r="G498" s="29"/>
      <c r="H498" s="28"/>
      <c r="I498" s="27"/>
      <c r="J498" s="24"/>
    </row>
    <row r="499" spans="1:10" ht="12.75">
      <c r="A499" s="23"/>
      <c r="B499" s="27"/>
      <c r="C499" s="27"/>
      <c r="D499" s="28"/>
      <c r="E499" s="29"/>
      <c r="F499" s="29"/>
      <c r="G499" s="29"/>
      <c r="H499" s="28"/>
      <c r="I499" s="27"/>
      <c r="J499" s="24"/>
    </row>
    <row r="500" spans="1:10" ht="12.75">
      <c r="A500" s="23"/>
      <c r="B500" s="27"/>
      <c r="C500" s="27"/>
      <c r="D500" s="28"/>
      <c r="E500" s="29"/>
      <c r="F500" s="29"/>
      <c r="G500" s="29"/>
      <c r="H500" s="28"/>
      <c r="I500" s="27"/>
      <c r="J500" s="24"/>
    </row>
    <row r="501" spans="1:10" ht="12.75">
      <c r="A501" s="23"/>
      <c r="B501" s="27"/>
      <c r="C501" s="27"/>
      <c r="D501" s="28"/>
      <c r="E501" s="29"/>
      <c r="F501" s="29"/>
      <c r="G501" s="29"/>
      <c r="H501" s="28"/>
      <c r="I501" s="27"/>
      <c r="J501" s="24"/>
    </row>
    <row r="502" spans="1:10" ht="12.75">
      <c r="A502" s="23"/>
      <c r="B502" s="27"/>
      <c r="C502" s="27"/>
      <c r="D502" s="28"/>
      <c r="E502" s="29"/>
      <c r="F502" s="29"/>
      <c r="G502" s="29"/>
      <c r="H502" s="28"/>
      <c r="I502" s="27"/>
      <c r="J502" s="24"/>
    </row>
    <row r="503" spans="1:10" ht="12.75">
      <c r="A503" s="23"/>
      <c r="B503" s="27"/>
      <c r="C503" s="27"/>
      <c r="D503" s="28"/>
      <c r="E503" s="29"/>
      <c r="F503" s="29"/>
      <c r="G503" s="29"/>
      <c r="H503" s="28"/>
      <c r="I503" s="27"/>
      <c r="J503" s="24"/>
    </row>
    <row r="504" spans="1:10" ht="12.75">
      <c r="A504" s="23"/>
      <c r="B504" s="27"/>
      <c r="C504" s="27"/>
      <c r="D504" s="28"/>
      <c r="E504" s="29"/>
      <c r="F504" s="29"/>
      <c r="G504" s="29"/>
      <c r="H504" s="28"/>
      <c r="I504" s="27"/>
      <c r="J504" s="24"/>
    </row>
    <row r="505" spans="1:10" ht="12.75">
      <c r="A505" s="23"/>
      <c r="B505" s="27"/>
      <c r="C505" s="27"/>
      <c r="D505" s="28"/>
      <c r="E505" s="29"/>
      <c r="F505" s="29"/>
      <c r="G505" s="29"/>
      <c r="H505" s="28"/>
      <c r="I505" s="27"/>
      <c r="J505" s="24"/>
    </row>
    <row r="506" spans="1:10" ht="12.75">
      <c r="A506" s="23"/>
      <c r="B506" s="27"/>
      <c r="C506" s="27"/>
      <c r="D506" s="28"/>
      <c r="E506" s="29"/>
      <c r="F506" s="29"/>
      <c r="G506" s="29"/>
      <c r="H506" s="28"/>
      <c r="I506" s="27"/>
      <c r="J506" s="24"/>
    </row>
    <row r="507" spans="1:10" ht="12.75">
      <c r="A507" s="23"/>
      <c r="B507" s="27"/>
      <c r="C507" s="27"/>
      <c r="D507" s="28"/>
      <c r="E507" s="29"/>
      <c r="F507" s="29"/>
      <c r="G507" s="29"/>
      <c r="H507" s="28"/>
      <c r="I507" s="27"/>
      <c r="J507" s="24"/>
    </row>
    <row r="508" spans="1:10" ht="12.75" hidden="1">
      <c r="A508" s="23"/>
      <c r="B508" s="27"/>
      <c r="C508" s="27"/>
      <c r="D508" s="28"/>
      <c r="E508" s="29"/>
      <c r="F508" s="29"/>
      <c r="G508" s="29"/>
      <c r="H508" s="28"/>
      <c r="I508" s="27"/>
      <c r="J508" s="24"/>
    </row>
    <row r="509" spans="1:10" ht="12.75" hidden="1">
      <c r="A509" s="23"/>
      <c r="B509" s="27"/>
      <c r="C509" s="27"/>
      <c r="D509" s="28"/>
      <c r="E509" s="29"/>
      <c r="F509" s="29"/>
      <c r="G509" s="29"/>
      <c r="H509" s="28"/>
      <c r="I509" s="27"/>
      <c r="J509" s="24"/>
    </row>
    <row r="510" spans="1:10" ht="12.75" hidden="1">
      <c r="A510" s="23"/>
      <c r="B510" s="27"/>
      <c r="C510" s="27"/>
      <c r="D510" s="28"/>
      <c r="E510" s="29"/>
      <c r="F510" s="29"/>
      <c r="G510" s="29"/>
      <c r="H510" s="28"/>
      <c r="I510" s="27"/>
      <c r="J510" s="24"/>
    </row>
    <row r="511" spans="1:10" ht="12.75" hidden="1">
      <c r="A511" s="23"/>
      <c r="B511" s="27"/>
      <c r="C511" s="27"/>
      <c r="D511" s="28"/>
      <c r="E511" s="29"/>
      <c r="F511" s="29"/>
      <c r="G511" s="29"/>
      <c r="H511" s="28"/>
      <c r="I511" s="27"/>
      <c r="J511" s="24"/>
    </row>
    <row r="512" spans="1:10" ht="12.75" hidden="1">
      <c r="A512" s="23"/>
      <c r="B512" s="27"/>
      <c r="C512" s="27"/>
      <c r="D512" s="28"/>
      <c r="E512" s="29"/>
      <c r="F512" s="29"/>
      <c r="G512" s="29"/>
      <c r="H512" s="28"/>
      <c r="I512" s="27"/>
      <c r="J512" s="24"/>
    </row>
    <row r="513" spans="1:10" ht="14.25" customHeight="1" hidden="1">
      <c r="A513" s="206" t="s">
        <v>247</v>
      </c>
      <c r="B513" s="206"/>
      <c r="C513" s="206"/>
      <c r="D513" s="37">
        <v>0</v>
      </c>
      <c r="E513" s="31">
        <f>SUM(E469:E512)</f>
        <v>0</v>
      </c>
      <c r="F513" s="31">
        <f>SUM(F469:F512)</f>
        <v>0</v>
      </c>
      <c r="G513" s="31">
        <f>SUM(G469:G512)</f>
        <v>0</v>
      </c>
      <c r="H513" s="32"/>
      <c r="I513" s="33"/>
      <c r="J513" s="24"/>
    </row>
    <row r="514" spans="1:10" ht="12.75" hidden="1">
      <c r="A514" s="11" t="e">
        <f>CONCATENATE("Число порядкових номерів на сторінці: ",ЧислоПрописом(COUNTA(A469:A512))," (з ",A469," по ",A512,")")</f>
        <v>#NAME?</v>
      </c>
      <c r="B514" s="33"/>
      <c r="C514" s="34" t="e">
        <f>CONCATENATE("Загальна кількість у натуральних вимірах фактично на сторінці: ",ЧислоПрописом(D513))</f>
        <v>#NAME?</v>
      </c>
      <c r="D514" s="32"/>
      <c r="E514" s="35"/>
      <c r="F514" s="35"/>
      <c r="G514" s="35"/>
      <c r="H514" s="32"/>
      <c r="I514" s="33"/>
      <c r="J514" s="24"/>
    </row>
    <row r="515" spans="2:10" ht="12.75" hidden="1">
      <c r="B515" s="36"/>
      <c r="C515" s="34" t="e">
        <f>CONCATENATE("Загальна кількість у натуральних вимірах за даними бухобліку на сторінці: ",ЧислоПрописом(#REF!))</f>
        <v>#NAME?</v>
      </c>
      <c r="D515" s="32"/>
      <c r="E515" s="35"/>
      <c r="F515" s="35"/>
      <c r="G515" s="35"/>
      <c r="H515" s="32"/>
      <c r="I515" s="33"/>
      <c r="J515" s="24"/>
    </row>
    <row r="516" spans="1:10" ht="12.75" customHeight="1" hidden="1">
      <c r="A516" s="205" t="s">
        <v>229</v>
      </c>
      <c r="B516" s="205" t="s">
        <v>230</v>
      </c>
      <c r="C516" s="205" t="s">
        <v>231</v>
      </c>
      <c r="D516" s="205" t="s">
        <v>232</v>
      </c>
      <c r="E516" s="205"/>
      <c r="F516" s="23"/>
      <c r="G516" s="23"/>
      <c r="H516" s="23"/>
      <c r="I516" s="205" t="s">
        <v>248</v>
      </c>
      <c r="J516" s="24"/>
    </row>
    <row r="517" spans="1:10" ht="12.75" hidden="1">
      <c r="A517" s="205"/>
      <c r="B517" s="205"/>
      <c r="C517" s="205"/>
      <c r="D517" s="205"/>
      <c r="E517" s="205"/>
      <c r="F517" s="23"/>
      <c r="G517" s="23"/>
      <c r="H517" s="23"/>
      <c r="I517" s="205"/>
      <c r="J517" s="24"/>
    </row>
    <row r="518" spans="1:10" ht="12.75" customHeight="1" hidden="1">
      <c r="A518" s="205"/>
      <c r="B518" s="205"/>
      <c r="C518" s="205"/>
      <c r="D518" s="205"/>
      <c r="E518" s="205"/>
      <c r="F518" s="23"/>
      <c r="G518" s="23"/>
      <c r="H518" s="23"/>
      <c r="I518" s="205"/>
      <c r="J518" s="24"/>
    </row>
    <row r="519" spans="1:10" ht="12.75" customHeight="1" hidden="1">
      <c r="A519" s="205"/>
      <c r="B519" s="205"/>
      <c r="C519" s="205"/>
      <c r="D519" s="92" t="s">
        <v>233</v>
      </c>
      <c r="E519" s="92" t="s">
        <v>249</v>
      </c>
      <c r="F519" s="92" t="s">
        <v>235</v>
      </c>
      <c r="G519" s="92" t="s">
        <v>250</v>
      </c>
      <c r="H519" s="92" t="s">
        <v>237</v>
      </c>
      <c r="I519" s="205"/>
      <c r="J519" s="24"/>
    </row>
    <row r="520" spans="1:10" ht="50.25" customHeight="1" hidden="1">
      <c r="A520" s="205"/>
      <c r="B520" s="205"/>
      <c r="C520" s="205"/>
      <c r="D520" s="92"/>
      <c r="E520" s="92"/>
      <c r="F520" s="92"/>
      <c r="G520" s="92"/>
      <c r="H520" s="92"/>
      <c r="I520" s="205"/>
      <c r="J520" s="24"/>
    </row>
    <row r="521" spans="1:10" ht="12.75" hidden="1">
      <c r="A521" s="26">
        <v>1</v>
      </c>
      <c r="B521" s="26">
        <v>2</v>
      </c>
      <c r="C521" s="26">
        <v>7</v>
      </c>
      <c r="D521" s="26">
        <v>8</v>
      </c>
      <c r="E521" s="26">
        <v>9</v>
      </c>
      <c r="F521" s="26">
        <v>13</v>
      </c>
      <c r="G521" s="26">
        <v>14</v>
      </c>
      <c r="H521" s="26">
        <v>15</v>
      </c>
      <c r="I521" s="26">
        <v>16</v>
      </c>
      <c r="J521" s="24"/>
    </row>
    <row r="522" spans="1:10" ht="12.75" hidden="1">
      <c r="A522" s="23"/>
      <c r="B522" s="27"/>
      <c r="C522" s="27"/>
      <c r="D522" s="28"/>
      <c r="E522" s="29"/>
      <c r="F522" s="29"/>
      <c r="G522" s="29"/>
      <c r="H522" s="28"/>
      <c r="I522" s="27"/>
      <c r="J522" s="24"/>
    </row>
    <row r="523" spans="1:10" ht="12.75" hidden="1">
      <c r="A523" s="23"/>
      <c r="B523" s="27"/>
      <c r="C523" s="27"/>
      <c r="D523" s="28"/>
      <c r="E523" s="29"/>
      <c r="F523" s="29"/>
      <c r="G523" s="29"/>
      <c r="H523" s="28"/>
      <c r="I523" s="27"/>
      <c r="J523" s="24"/>
    </row>
    <row r="524" spans="1:10" ht="12.75" hidden="1">
      <c r="A524" s="23"/>
      <c r="B524" s="27"/>
      <c r="C524" s="27"/>
      <c r="D524" s="28"/>
      <c r="E524" s="29"/>
      <c r="F524" s="29"/>
      <c r="G524" s="29"/>
      <c r="H524" s="28"/>
      <c r="I524" s="27"/>
      <c r="J524" s="24"/>
    </row>
    <row r="525" spans="1:10" ht="12.75" hidden="1">
      <c r="A525" s="23"/>
      <c r="B525" s="27"/>
      <c r="C525" s="27"/>
      <c r="D525" s="28"/>
      <c r="E525" s="29"/>
      <c r="F525" s="29"/>
      <c r="G525" s="29"/>
      <c r="H525" s="28"/>
      <c r="I525" s="27"/>
      <c r="J525" s="24"/>
    </row>
    <row r="526" spans="1:10" ht="12.75">
      <c r="A526" s="23"/>
      <c r="B526" s="27"/>
      <c r="C526" s="27"/>
      <c r="D526" s="28"/>
      <c r="E526" s="29"/>
      <c r="F526" s="29"/>
      <c r="G526" s="29"/>
      <c r="H526" s="28"/>
      <c r="I526" s="27"/>
      <c r="J526" s="24"/>
    </row>
    <row r="527" spans="1:10" ht="12.75">
      <c r="A527" s="23"/>
      <c r="B527" s="27"/>
      <c r="C527" s="27"/>
      <c r="D527" s="28"/>
      <c r="E527" s="29"/>
      <c r="F527" s="29"/>
      <c r="G527" s="29"/>
      <c r="H527" s="28"/>
      <c r="I527" s="27"/>
      <c r="J527" s="24"/>
    </row>
    <row r="528" spans="1:10" ht="12.75">
      <c r="A528" s="23"/>
      <c r="B528" s="27"/>
      <c r="C528" s="27"/>
      <c r="D528" s="28"/>
      <c r="E528" s="29"/>
      <c r="F528" s="29"/>
      <c r="G528" s="29"/>
      <c r="H528" s="28"/>
      <c r="I528" s="27"/>
      <c r="J528" s="24"/>
    </row>
    <row r="529" spans="1:10" ht="12.75">
      <c r="A529" s="23"/>
      <c r="B529" s="27"/>
      <c r="C529" s="27"/>
      <c r="D529" s="28"/>
      <c r="E529" s="29"/>
      <c r="F529" s="29"/>
      <c r="G529" s="29"/>
      <c r="H529" s="28"/>
      <c r="I529" s="27"/>
      <c r="J529" s="24"/>
    </row>
    <row r="530" spans="1:10" ht="12.75">
      <c r="A530" s="23"/>
      <c r="B530" s="27"/>
      <c r="C530" s="27"/>
      <c r="D530" s="28"/>
      <c r="E530" s="29"/>
      <c r="F530" s="29"/>
      <c r="G530" s="29"/>
      <c r="H530" s="28"/>
      <c r="I530" s="27"/>
      <c r="J530" s="24"/>
    </row>
    <row r="531" spans="1:10" ht="12.75">
      <c r="A531" s="23"/>
      <c r="B531" s="27"/>
      <c r="C531" s="27"/>
      <c r="D531" s="28"/>
      <c r="E531" s="29"/>
      <c r="F531" s="29"/>
      <c r="G531" s="29"/>
      <c r="H531" s="28"/>
      <c r="I531" s="27"/>
      <c r="J531" s="24"/>
    </row>
    <row r="532" spans="1:10" ht="12.75">
      <c r="A532" s="23"/>
      <c r="B532" s="27"/>
      <c r="C532" s="27"/>
      <c r="D532" s="28"/>
      <c r="E532" s="29"/>
      <c r="F532" s="29"/>
      <c r="G532" s="29"/>
      <c r="H532" s="28"/>
      <c r="I532" s="27"/>
      <c r="J532" s="24"/>
    </row>
    <row r="533" spans="1:10" ht="12.75">
      <c r="A533" s="23"/>
      <c r="B533" s="27"/>
      <c r="C533" s="27"/>
      <c r="D533" s="28"/>
      <c r="E533" s="29"/>
      <c r="F533" s="29"/>
      <c r="G533" s="29"/>
      <c r="H533" s="28"/>
      <c r="I533" s="27"/>
      <c r="J533" s="24"/>
    </row>
    <row r="534" spans="1:10" ht="12.75">
      <c r="A534" s="23"/>
      <c r="B534" s="27"/>
      <c r="C534" s="27"/>
      <c r="D534" s="28"/>
      <c r="E534" s="29"/>
      <c r="F534" s="29"/>
      <c r="G534" s="29"/>
      <c r="H534" s="28"/>
      <c r="I534" s="27"/>
      <c r="J534" s="24"/>
    </row>
    <row r="535" spans="1:10" ht="12.75">
      <c r="A535" s="23"/>
      <c r="B535" s="27"/>
      <c r="C535" s="27"/>
      <c r="D535" s="28"/>
      <c r="E535" s="29"/>
      <c r="F535" s="29"/>
      <c r="G535" s="29"/>
      <c r="H535" s="28"/>
      <c r="I535" s="27"/>
      <c r="J535" s="24"/>
    </row>
    <row r="536" spans="1:10" ht="12.75">
      <c r="A536" s="23"/>
      <c r="B536" s="27"/>
      <c r="C536" s="27"/>
      <c r="D536" s="28"/>
      <c r="E536" s="29"/>
      <c r="F536" s="29"/>
      <c r="G536" s="29"/>
      <c r="H536" s="28"/>
      <c r="I536" s="27"/>
      <c r="J536" s="24"/>
    </row>
    <row r="537" spans="1:10" ht="12.75">
      <c r="A537" s="23"/>
      <c r="B537" s="27"/>
      <c r="C537" s="27"/>
      <c r="D537" s="28"/>
      <c r="E537" s="29"/>
      <c r="F537" s="29"/>
      <c r="G537" s="29"/>
      <c r="H537" s="28"/>
      <c r="I537" s="27"/>
      <c r="J537" s="24"/>
    </row>
    <row r="538" spans="1:10" ht="12.75">
      <c r="A538" s="23"/>
      <c r="B538" s="27"/>
      <c r="C538" s="27"/>
      <c r="D538" s="28"/>
      <c r="E538" s="29"/>
      <c r="F538" s="29"/>
      <c r="G538" s="29"/>
      <c r="H538" s="28"/>
      <c r="I538" s="27"/>
      <c r="J538" s="24"/>
    </row>
    <row r="539" spans="1:10" ht="12.75">
      <c r="A539" s="23"/>
      <c r="B539" s="27"/>
      <c r="C539" s="27"/>
      <c r="D539" s="28"/>
      <c r="E539" s="29"/>
      <c r="F539" s="29"/>
      <c r="G539" s="29"/>
      <c r="H539" s="28"/>
      <c r="I539" s="27"/>
      <c r="J539" s="24"/>
    </row>
    <row r="540" spans="1:10" ht="12.75">
      <c r="A540" s="23"/>
      <c r="B540" s="27"/>
      <c r="C540" s="27"/>
      <c r="D540" s="28"/>
      <c r="E540" s="29"/>
      <c r="F540" s="29"/>
      <c r="G540" s="29"/>
      <c r="H540" s="28"/>
      <c r="I540" s="27"/>
      <c r="J540" s="24"/>
    </row>
    <row r="541" spans="1:10" ht="12.75">
      <c r="A541" s="23"/>
      <c r="B541" s="27"/>
      <c r="C541" s="27"/>
      <c r="D541" s="28"/>
      <c r="E541" s="29"/>
      <c r="F541" s="29"/>
      <c r="G541" s="29"/>
      <c r="H541" s="28"/>
      <c r="I541" s="27"/>
      <c r="J541" s="24"/>
    </row>
    <row r="542" spans="1:10" ht="12.75">
      <c r="A542" s="23"/>
      <c r="B542" s="27"/>
      <c r="C542" s="27"/>
      <c r="D542" s="28"/>
      <c r="E542" s="29"/>
      <c r="F542" s="29"/>
      <c r="G542" s="29"/>
      <c r="H542" s="28"/>
      <c r="I542" s="27"/>
      <c r="J542" s="24"/>
    </row>
    <row r="543" spans="1:10" ht="12.75">
      <c r="A543" s="23"/>
      <c r="B543" s="27"/>
      <c r="C543" s="27"/>
      <c r="D543" s="28"/>
      <c r="E543" s="29"/>
      <c r="F543" s="29"/>
      <c r="G543" s="29"/>
      <c r="H543" s="28"/>
      <c r="I543" s="27"/>
      <c r="J543" s="24"/>
    </row>
    <row r="544" spans="1:10" ht="12.75">
      <c r="A544" s="23"/>
      <c r="B544" s="27"/>
      <c r="C544" s="27"/>
      <c r="D544" s="28"/>
      <c r="E544" s="29"/>
      <c r="F544" s="29"/>
      <c r="G544" s="29"/>
      <c r="H544" s="28"/>
      <c r="I544" s="27"/>
      <c r="J544" s="24"/>
    </row>
    <row r="545" spans="1:10" ht="12.75">
      <c r="A545" s="23"/>
      <c r="B545" s="27"/>
      <c r="C545" s="27"/>
      <c r="D545" s="28"/>
      <c r="E545" s="29"/>
      <c r="F545" s="29"/>
      <c r="G545" s="29"/>
      <c r="H545" s="28"/>
      <c r="I545" s="27"/>
      <c r="J545" s="24"/>
    </row>
    <row r="546" spans="1:10" ht="12.75">
      <c r="A546" s="23"/>
      <c r="B546" s="27"/>
      <c r="C546" s="27"/>
      <c r="D546" s="28"/>
      <c r="E546" s="29"/>
      <c r="F546" s="29"/>
      <c r="G546" s="29"/>
      <c r="H546" s="28"/>
      <c r="I546" s="27"/>
      <c r="J546" s="24"/>
    </row>
    <row r="547" spans="1:10" ht="12.75" hidden="1">
      <c r="A547" s="23"/>
      <c r="B547" s="27"/>
      <c r="C547" s="27"/>
      <c r="D547" s="28"/>
      <c r="E547" s="29"/>
      <c r="F547" s="29"/>
      <c r="G547" s="29"/>
      <c r="H547" s="28"/>
      <c r="I547" s="27"/>
      <c r="J547" s="24"/>
    </row>
    <row r="548" spans="1:10" ht="12.75" hidden="1">
      <c r="A548" s="23"/>
      <c r="B548" s="27"/>
      <c r="C548" s="27"/>
      <c r="D548" s="28"/>
      <c r="E548" s="29"/>
      <c r="F548" s="29"/>
      <c r="G548" s="29"/>
      <c r="H548" s="28"/>
      <c r="I548" s="27"/>
      <c r="J548" s="24"/>
    </row>
    <row r="549" spans="1:10" ht="12.75" hidden="1">
      <c r="A549" s="23"/>
      <c r="B549" s="27"/>
      <c r="C549" s="27"/>
      <c r="D549" s="28"/>
      <c r="E549" s="29"/>
      <c r="F549" s="29"/>
      <c r="G549" s="29"/>
      <c r="H549" s="28"/>
      <c r="I549" s="27"/>
      <c r="J549" s="24"/>
    </row>
    <row r="550" spans="1:10" ht="12.75" hidden="1">
      <c r="A550" s="23"/>
      <c r="B550" s="27"/>
      <c r="C550" s="27"/>
      <c r="D550" s="28"/>
      <c r="E550" s="29"/>
      <c r="F550" s="29"/>
      <c r="G550" s="29"/>
      <c r="H550" s="28"/>
      <c r="I550" s="27"/>
      <c r="J550" s="24"/>
    </row>
    <row r="551" spans="1:10" ht="12.75" hidden="1">
      <c r="A551" s="23"/>
      <c r="B551" s="27"/>
      <c r="C551" s="27"/>
      <c r="D551" s="28"/>
      <c r="E551" s="29"/>
      <c r="F551" s="29"/>
      <c r="G551" s="29"/>
      <c r="H551" s="28"/>
      <c r="I551" s="27"/>
      <c r="J551" s="24"/>
    </row>
    <row r="552" spans="1:10" ht="12.75" hidden="1">
      <c r="A552" s="23"/>
      <c r="B552" s="27"/>
      <c r="C552" s="27"/>
      <c r="D552" s="28"/>
      <c r="E552" s="29"/>
      <c r="F552" s="29"/>
      <c r="G552" s="29"/>
      <c r="H552" s="28"/>
      <c r="I552" s="27"/>
      <c r="J552" s="24"/>
    </row>
    <row r="553" spans="1:10" ht="12.75" hidden="1">
      <c r="A553" s="23"/>
      <c r="B553" s="27"/>
      <c r="C553" s="27"/>
      <c r="D553" s="28"/>
      <c r="E553" s="29"/>
      <c r="F553" s="29"/>
      <c r="G553" s="29"/>
      <c r="H553" s="28"/>
      <c r="I553" s="27"/>
      <c r="J553" s="24"/>
    </row>
    <row r="554" spans="1:10" ht="12.75" hidden="1">
      <c r="A554" s="23"/>
      <c r="B554" s="27"/>
      <c r="C554" s="27"/>
      <c r="D554" s="28"/>
      <c r="E554" s="29"/>
      <c r="F554" s="29"/>
      <c r="G554" s="29"/>
      <c r="H554" s="28"/>
      <c r="I554" s="27"/>
      <c r="J554" s="24"/>
    </row>
    <row r="555" spans="1:10" ht="12.75" hidden="1">
      <c r="A555" s="23"/>
      <c r="B555" s="27"/>
      <c r="C555" s="27"/>
      <c r="D555" s="28"/>
      <c r="E555" s="29"/>
      <c r="F555" s="29"/>
      <c r="G555" s="29"/>
      <c r="H555" s="28"/>
      <c r="I555" s="27"/>
      <c r="J555" s="24"/>
    </row>
    <row r="556" spans="1:10" ht="12.75" hidden="1">
      <c r="A556" s="23"/>
      <c r="B556" s="27"/>
      <c r="C556" s="27"/>
      <c r="D556" s="28"/>
      <c r="E556" s="29"/>
      <c r="F556" s="29"/>
      <c r="G556" s="29"/>
      <c r="H556" s="28"/>
      <c r="I556" s="27"/>
      <c r="J556" s="24"/>
    </row>
    <row r="557" spans="1:10" ht="12.75" hidden="1">
      <c r="A557" s="23"/>
      <c r="B557" s="27"/>
      <c r="C557" s="27"/>
      <c r="D557" s="28"/>
      <c r="E557" s="29"/>
      <c r="F557" s="29"/>
      <c r="G557" s="29"/>
      <c r="H557" s="28"/>
      <c r="I557" s="27"/>
      <c r="J557" s="24"/>
    </row>
    <row r="558" spans="1:10" ht="12.75" hidden="1">
      <c r="A558" s="23"/>
      <c r="B558" s="27"/>
      <c r="C558" s="27"/>
      <c r="D558" s="28"/>
      <c r="E558" s="29"/>
      <c r="F558" s="29"/>
      <c r="G558" s="29"/>
      <c r="H558" s="28"/>
      <c r="I558" s="27"/>
      <c r="J558" s="24"/>
    </row>
    <row r="559" spans="1:10" ht="12.75" hidden="1">
      <c r="A559" s="23"/>
      <c r="B559" s="27"/>
      <c r="C559" s="27"/>
      <c r="D559" s="28"/>
      <c r="E559" s="29"/>
      <c r="F559" s="29"/>
      <c r="G559" s="29"/>
      <c r="H559" s="28"/>
      <c r="I559" s="27"/>
      <c r="J559" s="24"/>
    </row>
    <row r="560" spans="1:10" ht="12.75" hidden="1">
      <c r="A560" s="23"/>
      <c r="B560" s="27"/>
      <c r="C560" s="27"/>
      <c r="D560" s="28"/>
      <c r="E560" s="29"/>
      <c r="F560" s="29"/>
      <c r="G560" s="29"/>
      <c r="H560" s="28"/>
      <c r="I560" s="27"/>
      <c r="J560" s="24"/>
    </row>
    <row r="561" spans="1:10" ht="12.75" hidden="1">
      <c r="A561" s="23"/>
      <c r="B561" s="27"/>
      <c r="C561" s="27"/>
      <c r="D561" s="28"/>
      <c r="E561" s="29"/>
      <c r="F561" s="29"/>
      <c r="G561" s="29"/>
      <c r="H561" s="28"/>
      <c r="I561" s="27"/>
      <c r="J561" s="24"/>
    </row>
    <row r="562" spans="1:10" ht="12.75" hidden="1">
      <c r="A562" s="23"/>
      <c r="B562" s="27"/>
      <c r="C562" s="27"/>
      <c r="D562" s="28"/>
      <c r="E562" s="29"/>
      <c r="F562" s="29"/>
      <c r="G562" s="29"/>
      <c r="H562" s="28"/>
      <c r="I562" s="27"/>
      <c r="J562" s="24"/>
    </row>
    <row r="563" spans="1:10" ht="12.75" hidden="1">
      <c r="A563" s="23"/>
      <c r="B563" s="27"/>
      <c r="C563" s="27"/>
      <c r="D563" s="28"/>
      <c r="E563" s="29"/>
      <c r="F563" s="29"/>
      <c r="G563" s="29"/>
      <c r="H563" s="28"/>
      <c r="I563" s="27"/>
      <c r="J563" s="24"/>
    </row>
    <row r="564" spans="1:10" ht="12.75" hidden="1">
      <c r="A564" s="23"/>
      <c r="B564" s="27"/>
      <c r="C564" s="27"/>
      <c r="D564" s="28"/>
      <c r="E564" s="29"/>
      <c r="F564" s="29"/>
      <c r="G564" s="29"/>
      <c r="H564" s="28"/>
      <c r="I564" s="27"/>
      <c r="J564" s="24"/>
    </row>
    <row r="565" spans="1:10" ht="14.25" customHeight="1" hidden="1">
      <c r="A565" s="206" t="s">
        <v>247</v>
      </c>
      <c r="B565" s="206"/>
      <c r="C565" s="206"/>
      <c r="D565" s="37">
        <v>0</v>
      </c>
      <c r="E565" s="31">
        <f>SUM(E522:E564)</f>
        <v>0</v>
      </c>
      <c r="F565" s="31">
        <f>SUM(F522:F564)</f>
        <v>0</v>
      </c>
      <c r="G565" s="31">
        <f>SUM(G522:G564)</f>
        <v>0</v>
      </c>
      <c r="H565" s="32"/>
      <c r="I565" s="33"/>
      <c r="J565" s="24"/>
    </row>
    <row r="566" spans="1:10" ht="16.5" customHeight="1" hidden="1">
      <c r="A566" s="207" t="s">
        <v>500</v>
      </c>
      <c r="B566" s="207"/>
      <c r="C566" s="207"/>
      <c r="D566" s="39">
        <v>0</v>
      </c>
      <c r="E566" s="40">
        <f>E565+E513+E460+E407+E354+E301+E248+E195+E142+E88+E35</f>
        <v>3933760.1199999996</v>
      </c>
      <c r="F566" s="40">
        <f>F565+F513+F460+F407+F354+F301+F248+F195+F142+F88+F35</f>
        <v>240100</v>
      </c>
      <c r="G566" s="40">
        <f>G565+G513+G460+G407+G354+G301+G248+G195+G142+G88+G35</f>
        <v>2061636.6099999999</v>
      </c>
      <c r="H566" s="32"/>
      <c r="I566" s="33"/>
      <c r="J566" s="24"/>
    </row>
    <row r="567" spans="1:10" ht="12.75" hidden="1">
      <c r="A567" s="11" t="e">
        <f>CONCATENATE("Число порядкових номерів на сторінці: ",ЧислоПрописом(COUNTA(A522:A564))," (з ",A522," по ",A564,")")</f>
        <v>#NAME?</v>
      </c>
      <c r="B567" s="33"/>
      <c r="C567" s="34" t="e">
        <f>CONCATENATE("Загальна кількість у натуральних вимірах фактично на сторінці: ",ЧислоПрописом(D565))</f>
        <v>#NAME?</v>
      </c>
      <c r="D567" s="32"/>
      <c r="E567" s="35"/>
      <c r="F567" s="35"/>
      <c r="G567" s="35"/>
      <c r="H567" s="32"/>
      <c r="I567" s="33"/>
      <c r="J567" s="24"/>
    </row>
    <row r="568" spans="2:10" ht="12.75" hidden="1">
      <c r="B568" s="36"/>
      <c r="C568" s="34" t="e">
        <f>CONCATENATE("Загальна кількість у натуральних вимірах за даними бухобліку на сторінці: ",ЧислоПрописом(#REF!))</f>
        <v>#NAME?</v>
      </c>
      <c r="D568" s="32"/>
      <c r="E568" s="35"/>
      <c r="F568" s="35"/>
      <c r="G568" s="35"/>
      <c r="H568" s="32"/>
      <c r="I568" s="33"/>
      <c r="J568" s="24"/>
    </row>
    <row r="569" spans="1:5" ht="15.75" hidden="1">
      <c r="A569" s="41"/>
      <c r="B569" s="42"/>
      <c r="C569" s="42"/>
      <c r="D569" s="42"/>
      <c r="E569" s="42"/>
    </row>
    <row r="570" ht="15.75" hidden="1">
      <c r="A570" s="43" t="s">
        <v>501</v>
      </c>
    </row>
    <row r="571" ht="12" customHeight="1" hidden="1"/>
    <row r="572" spans="1:5" ht="12.75" hidden="1">
      <c r="A572" s="44" t="s">
        <v>502</v>
      </c>
      <c r="E572" s="45"/>
    </row>
    <row r="573" ht="11.25" customHeight="1" hidden="1">
      <c r="C573" s="21" t="s">
        <v>503</v>
      </c>
    </row>
    <row r="574" spans="1:5" ht="12.75" hidden="1">
      <c r="A574" s="44" t="s">
        <v>504</v>
      </c>
      <c r="E574" s="45"/>
    </row>
    <row r="575" ht="11.25" customHeight="1" hidden="1"/>
    <row r="576" ht="12.75" hidden="1">
      <c r="E576" s="45"/>
    </row>
    <row r="577" spans="1:5" ht="12" customHeight="1" hidden="1">
      <c r="A577" s="44" t="s">
        <v>502</v>
      </c>
      <c r="E577" s="21" t="s">
        <v>503</v>
      </c>
    </row>
    <row r="578" spans="1:5" ht="12.75" hidden="1">
      <c r="A578" s="44" t="s">
        <v>505</v>
      </c>
      <c r="E578" s="45"/>
    </row>
    <row r="579" spans="1:6" ht="12.75" hidden="1">
      <c r="A579" s="46" t="s">
        <v>506</v>
      </c>
      <c r="B579" s="47"/>
      <c r="C579" s="47"/>
      <c r="D579" s="47"/>
      <c r="E579" s="48" t="s">
        <v>503</v>
      </c>
      <c r="F579" s="47"/>
    </row>
    <row r="580" spans="1:6" ht="15.75" hidden="1">
      <c r="A580" s="49" t="s">
        <v>507</v>
      </c>
      <c r="B580" s="50"/>
      <c r="C580" s="51"/>
      <c r="D580" s="52"/>
      <c r="E580" s="53"/>
      <c r="F580" s="54"/>
    </row>
    <row r="581" spans="1:6" ht="12.75" hidden="1">
      <c r="A581" s="50"/>
      <c r="B581" s="50"/>
      <c r="C581" s="55"/>
      <c r="D581" s="56"/>
      <c r="E581" s="55" t="s">
        <v>223</v>
      </c>
      <c r="F581" s="55"/>
    </row>
    <row r="582" spans="1:6" ht="15.75" hidden="1">
      <c r="A582" s="49" t="s">
        <v>508</v>
      </c>
      <c r="B582" s="50"/>
      <c r="C582" s="51"/>
      <c r="D582" s="52"/>
      <c r="E582" s="53"/>
      <c r="F582" s="54"/>
    </row>
    <row r="583" spans="1:6" ht="12.75" hidden="1">
      <c r="A583" s="50"/>
      <c r="B583" s="50"/>
      <c r="C583" s="55"/>
      <c r="D583" s="56"/>
      <c r="E583" s="55" t="s">
        <v>223</v>
      </c>
      <c r="F583" s="55"/>
    </row>
    <row r="584" spans="1:9" ht="15.75" hidden="1">
      <c r="A584" s="50"/>
      <c r="B584" s="50"/>
      <c r="C584" s="51"/>
      <c r="D584" s="52"/>
      <c r="E584" s="53"/>
      <c r="F584" s="54"/>
      <c r="G584" s="43"/>
      <c r="H584" s="43"/>
      <c r="I584" s="43"/>
    </row>
    <row r="585" spans="1:9" ht="12.75" customHeight="1" hidden="1">
      <c r="A585" s="50"/>
      <c r="B585" s="50"/>
      <c r="C585" s="55"/>
      <c r="D585" s="56"/>
      <c r="E585" s="55" t="s">
        <v>223</v>
      </c>
      <c r="F585" s="55"/>
      <c r="G585" s="43"/>
      <c r="H585" s="43"/>
      <c r="I585" s="43"/>
    </row>
    <row r="586" spans="1:9" ht="15.75" hidden="1">
      <c r="A586" s="50"/>
      <c r="B586" s="50"/>
      <c r="C586" s="51"/>
      <c r="D586" s="52"/>
      <c r="E586" s="53"/>
      <c r="F586" s="54"/>
      <c r="G586" s="43"/>
      <c r="H586" s="43"/>
      <c r="I586" s="43"/>
    </row>
    <row r="587" spans="1:9" ht="12.75" customHeight="1" hidden="1">
      <c r="A587" s="50"/>
      <c r="B587" s="50"/>
      <c r="C587" s="55"/>
      <c r="D587" s="56"/>
      <c r="E587" s="55" t="s">
        <v>223</v>
      </c>
      <c r="F587" s="55"/>
      <c r="G587" s="43"/>
      <c r="H587" s="43"/>
      <c r="I587" s="43"/>
    </row>
    <row r="588" spans="1:9" ht="12.75" customHeight="1" hidden="1">
      <c r="A588" s="50"/>
      <c r="B588" s="50"/>
      <c r="C588" s="51"/>
      <c r="D588" s="52"/>
      <c r="E588" s="53"/>
      <c r="F588" s="54"/>
      <c r="G588" s="43"/>
      <c r="H588" s="43"/>
      <c r="I588" s="43"/>
    </row>
    <row r="589" spans="1:9" ht="12.75" customHeight="1" hidden="1">
      <c r="A589" s="50"/>
      <c r="B589" s="50"/>
      <c r="C589" s="55"/>
      <c r="D589" s="56"/>
      <c r="E589" s="55" t="s">
        <v>223</v>
      </c>
      <c r="F589" s="55"/>
      <c r="G589" s="43"/>
      <c r="H589" s="43"/>
      <c r="I589" s="43"/>
    </row>
    <row r="590" spans="1:9" ht="12.75" customHeight="1" hidden="1">
      <c r="A590" s="50"/>
      <c r="B590" s="50"/>
      <c r="C590" s="51"/>
      <c r="D590" s="52"/>
      <c r="E590" s="53"/>
      <c r="F590" s="54"/>
      <c r="G590" s="43"/>
      <c r="H590" s="43"/>
      <c r="I590" s="43"/>
    </row>
    <row r="591" spans="1:9" ht="12.75" customHeight="1" hidden="1">
      <c r="A591" s="50"/>
      <c r="B591" s="50"/>
      <c r="C591" s="55"/>
      <c r="D591" s="56"/>
      <c r="E591" s="55" t="s">
        <v>223</v>
      </c>
      <c r="F591" s="55"/>
      <c r="G591" s="43"/>
      <c r="H591" s="43"/>
      <c r="I591" s="43"/>
    </row>
    <row r="592" spans="1:9" ht="12.75" customHeight="1" hidden="1">
      <c r="A592" s="50"/>
      <c r="B592" s="50"/>
      <c r="C592" s="51"/>
      <c r="D592" s="52"/>
      <c r="E592" s="53"/>
      <c r="F592" s="54"/>
      <c r="G592" s="43"/>
      <c r="H592" s="43"/>
      <c r="I592" s="43"/>
    </row>
    <row r="593" spans="1:9" ht="12.75" customHeight="1" hidden="1">
      <c r="A593" s="50"/>
      <c r="B593" s="50"/>
      <c r="C593" s="55"/>
      <c r="D593" s="56"/>
      <c r="E593" s="55" t="s">
        <v>223</v>
      </c>
      <c r="F593" s="55"/>
      <c r="G593" s="43"/>
      <c r="H593" s="43"/>
      <c r="I593" s="43"/>
    </row>
    <row r="594" spans="1:9" ht="12.75" customHeight="1" hidden="1">
      <c r="A594" s="50"/>
      <c r="B594" s="50"/>
      <c r="C594" s="51"/>
      <c r="D594" s="52"/>
      <c r="E594" s="53"/>
      <c r="F594" s="54"/>
      <c r="G594" s="43"/>
      <c r="H594" s="43"/>
      <c r="I594" s="43"/>
    </row>
    <row r="595" spans="1:9" ht="12.75" customHeight="1" hidden="1">
      <c r="A595" s="50"/>
      <c r="B595" s="50"/>
      <c r="C595" s="55"/>
      <c r="D595" s="56"/>
      <c r="E595" s="55" t="s">
        <v>223</v>
      </c>
      <c r="F595" s="55"/>
      <c r="G595" s="43"/>
      <c r="H595" s="43"/>
      <c r="I595" s="43"/>
    </row>
    <row r="596" spans="1:9" ht="12.75" customHeight="1" hidden="1">
      <c r="A596" s="50"/>
      <c r="B596" s="50"/>
      <c r="C596" s="51"/>
      <c r="D596" s="52"/>
      <c r="E596" s="53"/>
      <c r="F596" s="54"/>
      <c r="G596" s="43"/>
      <c r="H596" s="43"/>
      <c r="I596" s="43"/>
    </row>
    <row r="597" spans="1:9" ht="12.75" customHeight="1" hidden="1">
      <c r="A597" s="50"/>
      <c r="B597" s="50"/>
      <c r="C597" s="55"/>
      <c r="D597" s="56"/>
      <c r="E597" s="55" t="s">
        <v>223</v>
      </c>
      <c r="F597" s="55"/>
      <c r="G597" s="43"/>
      <c r="H597" s="43"/>
      <c r="I597" s="43"/>
    </row>
    <row r="598" spans="1:9" ht="12.75" customHeight="1" hidden="1">
      <c r="A598" s="50"/>
      <c r="B598" s="50"/>
      <c r="C598" s="51"/>
      <c r="D598" s="52"/>
      <c r="E598" s="53"/>
      <c r="F598" s="54"/>
      <c r="G598" s="43"/>
      <c r="H598" s="43"/>
      <c r="I598" s="43"/>
    </row>
    <row r="599" spans="1:9" ht="12.75" customHeight="1" hidden="1">
      <c r="A599" s="50"/>
      <c r="B599" s="50"/>
      <c r="C599" s="55"/>
      <c r="D599" s="56"/>
      <c r="E599" s="55" t="s">
        <v>223</v>
      </c>
      <c r="F599" s="55"/>
      <c r="G599" s="43"/>
      <c r="H599" s="43"/>
      <c r="I599" s="43"/>
    </row>
    <row r="600" spans="1:9" ht="12.75" customHeight="1" hidden="1">
      <c r="A600" s="50"/>
      <c r="B600" s="50"/>
      <c r="C600" s="51"/>
      <c r="D600" s="52"/>
      <c r="E600" s="53"/>
      <c r="F600" s="54"/>
      <c r="G600" s="43"/>
      <c r="H600" s="43"/>
      <c r="I600" s="43"/>
    </row>
    <row r="601" spans="1:9" ht="12.75" customHeight="1" hidden="1">
      <c r="A601" s="50"/>
      <c r="B601" s="50"/>
      <c r="C601" s="55"/>
      <c r="D601" s="56"/>
      <c r="E601" s="55" t="s">
        <v>223</v>
      </c>
      <c r="F601" s="55"/>
      <c r="G601" s="43"/>
      <c r="H601" s="43"/>
      <c r="I601" s="43"/>
    </row>
    <row r="602" spans="1:9" ht="12.75" customHeight="1" hidden="1">
      <c r="A602" s="50"/>
      <c r="B602" s="50"/>
      <c r="C602" s="51"/>
      <c r="D602" s="52"/>
      <c r="E602" s="53"/>
      <c r="F602" s="54"/>
      <c r="G602" s="43"/>
      <c r="H602" s="43"/>
      <c r="I602" s="43"/>
    </row>
    <row r="603" spans="1:9" ht="12.75" customHeight="1" hidden="1">
      <c r="A603" s="50"/>
      <c r="B603" s="50"/>
      <c r="C603" s="55"/>
      <c r="D603" s="56"/>
      <c r="E603" s="55" t="s">
        <v>223</v>
      </c>
      <c r="F603" s="55"/>
      <c r="G603" s="43"/>
      <c r="H603" s="43"/>
      <c r="I603" s="43"/>
    </row>
    <row r="604" spans="1:9" ht="12.75" customHeight="1" hidden="1">
      <c r="A604" s="50"/>
      <c r="B604" s="50"/>
      <c r="C604" s="51"/>
      <c r="D604" s="52"/>
      <c r="E604" s="53"/>
      <c r="F604" s="54"/>
      <c r="G604" s="43"/>
      <c r="H604" s="43"/>
      <c r="I604" s="43"/>
    </row>
    <row r="605" spans="1:9" ht="12.75" customHeight="1" hidden="1">
      <c r="A605" s="50"/>
      <c r="B605" s="50"/>
      <c r="C605" s="55"/>
      <c r="D605" s="56"/>
      <c r="E605" s="55" t="s">
        <v>223</v>
      </c>
      <c r="F605" s="55"/>
      <c r="G605" s="43"/>
      <c r="H605" s="43"/>
      <c r="I605" s="43"/>
    </row>
    <row r="606" spans="1:9" ht="12.75" customHeight="1" hidden="1">
      <c r="A606" s="50"/>
      <c r="B606" s="50"/>
      <c r="C606" s="51"/>
      <c r="D606" s="52"/>
      <c r="E606" s="53"/>
      <c r="F606" s="54"/>
      <c r="G606" s="43"/>
      <c r="H606" s="43"/>
      <c r="I606" s="43"/>
    </row>
    <row r="607" spans="1:9" ht="12.75" customHeight="1" hidden="1">
      <c r="A607" s="50"/>
      <c r="B607" s="50"/>
      <c r="C607" s="55"/>
      <c r="D607" s="56"/>
      <c r="E607" s="55" t="s">
        <v>223</v>
      </c>
      <c r="F607" s="55"/>
      <c r="G607" s="43"/>
      <c r="H607" s="43"/>
      <c r="I607" s="43"/>
    </row>
    <row r="608" spans="1:9" ht="12.75" customHeight="1" hidden="1">
      <c r="A608" s="50"/>
      <c r="B608" s="50"/>
      <c r="C608" s="51"/>
      <c r="D608" s="52"/>
      <c r="E608" s="53"/>
      <c r="F608" s="54"/>
      <c r="G608" s="43"/>
      <c r="H608" s="43"/>
      <c r="I608" s="43"/>
    </row>
    <row r="609" spans="1:6" ht="12.75" hidden="1">
      <c r="A609" s="47"/>
      <c r="B609" s="47"/>
      <c r="C609" s="55"/>
      <c r="D609" s="56"/>
      <c r="E609" s="55" t="s">
        <v>223</v>
      </c>
      <c r="F609" s="55"/>
    </row>
    <row r="610" spans="1:9" ht="15.75" customHeight="1" hidden="1">
      <c r="A610" s="208" t="str">
        <f>CONCATENATE("Усі цінності, пронумеровані в цьому інвентаризаційному описі з №",A28," до №",A564,",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10" s="208"/>
      <c r="C610" s="208"/>
      <c r="D610" s="208"/>
      <c r="E610" s="208"/>
      <c r="F610" s="208"/>
      <c r="G610" s="208"/>
      <c r="H610" s="208"/>
      <c r="I610" s="208"/>
    </row>
    <row r="611" spans="1:9" ht="15.75" customHeight="1" hidden="1">
      <c r="A611" s="208"/>
      <c r="B611" s="208"/>
      <c r="C611" s="208"/>
      <c r="D611" s="208"/>
      <c r="E611" s="208"/>
      <c r="F611" s="208"/>
      <c r="G611" s="208"/>
      <c r="H611" s="208"/>
      <c r="I611" s="208"/>
    </row>
    <row r="612" ht="30.75" customHeight="1" hidden="1">
      <c r="A612" s="57" t="s">
        <v>222</v>
      </c>
    </row>
    <row r="613" spans="1:4" ht="12.75" hidden="1">
      <c r="A613" s="44" t="str">
        <f>Заполнить!B6</f>
        <v>«___»__грудня___20_20_ р.</v>
      </c>
      <c r="D613" s="58"/>
    </row>
    <row r="614" spans="1:4" ht="12.75" hidden="1">
      <c r="A614" s="59"/>
      <c r="D614" s="60" t="s">
        <v>509</v>
      </c>
    </row>
    <row r="615" spans="1:4" ht="15.75" hidden="1">
      <c r="A615" s="43" t="s">
        <v>510</v>
      </c>
      <c r="D615" s="61"/>
    </row>
    <row r="616" ht="12.75" hidden="1">
      <c r="D616" s="60" t="s">
        <v>223</v>
      </c>
    </row>
    <row r="617" ht="15.75" hidden="1">
      <c r="A617" s="43" t="s">
        <v>511</v>
      </c>
    </row>
    <row r="618" spans="1:4" ht="12.75" hidden="1">
      <c r="A618" s="44" t="str">
        <f>Заполнить!B6</f>
        <v>«___»__грудня___20_20_ р.</v>
      </c>
      <c r="D618" s="58"/>
    </row>
    <row r="619" spans="1:4" ht="12.75" hidden="1">
      <c r="A619" s="59" t="s">
        <v>512</v>
      </c>
      <c r="D619" s="60" t="s">
        <v>223</v>
      </c>
    </row>
    <row r="620" ht="12.75" hidden="1">
      <c r="A620" s="59" t="s">
        <v>513</v>
      </c>
    </row>
    <row r="621" ht="12.75" hidden="1">
      <c r="A621" s="62" t="s">
        <v>514</v>
      </c>
    </row>
  </sheetData>
  <sheetProtection selectLockedCells="1" selectUnlockedCells="1"/>
  <mergeCells count="131">
    <mergeCell ref="A565:C565"/>
    <mergeCell ref="A566:C566"/>
    <mergeCell ref="A610:I611"/>
    <mergeCell ref="D516:E518"/>
    <mergeCell ref="I516:I520"/>
    <mergeCell ref="D519:D520"/>
    <mergeCell ref="E519:E520"/>
    <mergeCell ref="F519:F520"/>
    <mergeCell ref="G519:G520"/>
    <mergeCell ref="H519:H520"/>
    <mergeCell ref="A513:C513"/>
    <mergeCell ref="A516:A520"/>
    <mergeCell ref="B516:B520"/>
    <mergeCell ref="C516:C520"/>
    <mergeCell ref="D463:E465"/>
    <mergeCell ref="I463:I467"/>
    <mergeCell ref="D466:D467"/>
    <mergeCell ref="E466:E467"/>
    <mergeCell ref="F466:F467"/>
    <mergeCell ref="G466:G467"/>
    <mergeCell ref="H466:H467"/>
    <mergeCell ref="A460:C460"/>
    <mergeCell ref="A463:A467"/>
    <mergeCell ref="B463:B467"/>
    <mergeCell ref="C463:C467"/>
    <mergeCell ref="D410:E412"/>
    <mergeCell ref="I410:I414"/>
    <mergeCell ref="D413:D414"/>
    <mergeCell ref="E413:E414"/>
    <mergeCell ref="F413:F414"/>
    <mergeCell ref="G413:G414"/>
    <mergeCell ref="H413:H414"/>
    <mergeCell ref="A407:C407"/>
    <mergeCell ref="A410:A414"/>
    <mergeCell ref="B410:B414"/>
    <mergeCell ref="C410:C414"/>
    <mergeCell ref="D357:E359"/>
    <mergeCell ref="I357:I361"/>
    <mergeCell ref="D360:D361"/>
    <mergeCell ref="E360:E361"/>
    <mergeCell ref="F360:F361"/>
    <mergeCell ref="G360:G361"/>
    <mergeCell ref="H360:H361"/>
    <mergeCell ref="A354:C354"/>
    <mergeCell ref="A357:A361"/>
    <mergeCell ref="B357:B361"/>
    <mergeCell ref="C357:C361"/>
    <mergeCell ref="D304:E306"/>
    <mergeCell ref="I304:I308"/>
    <mergeCell ref="D307:D308"/>
    <mergeCell ref="E307:E308"/>
    <mergeCell ref="F307:F308"/>
    <mergeCell ref="G307:G308"/>
    <mergeCell ref="H307:H308"/>
    <mergeCell ref="A301:C301"/>
    <mergeCell ref="A304:A308"/>
    <mergeCell ref="B304:B308"/>
    <mergeCell ref="C304:C308"/>
    <mergeCell ref="D251:E253"/>
    <mergeCell ref="I251:I255"/>
    <mergeCell ref="D254:D255"/>
    <mergeCell ref="E254:E255"/>
    <mergeCell ref="F254:F255"/>
    <mergeCell ref="G254:G255"/>
    <mergeCell ref="H254:H255"/>
    <mergeCell ref="A248:C248"/>
    <mergeCell ref="A251:A255"/>
    <mergeCell ref="B251:B255"/>
    <mergeCell ref="C251:C255"/>
    <mergeCell ref="D198:E200"/>
    <mergeCell ref="I198:I202"/>
    <mergeCell ref="D201:D202"/>
    <mergeCell ref="E201:E202"/>
    <mergeCell ref="F201:F202"/>
    <mergeCell ref="G201:G202"/>
    <mergeCell ref="H201:H202"/>
    <mergeCell ref="A195:C195"/>
    <mergeCell ref="A198:A202"/>
    <mergeCell ref="B198:B202"/>
    <mergeCell ref="C198:C202"/>
    <mergeCell ref="D145:E147"/>
    <mergeCell ref="I145:I149"/>
    <mergeCell ref="D148:D149"/>
    <mergeCell ref="E148:E149"/>
    <mergeCell ref="F148:F149"/>
    <mergeCell ref="G148:G149"/>
    <mergeCell ref="H148:H149"/>
    <mergeCell ref="A142:C142"/>
    <mergeCell ref="A145:A149"/>
    <mergeCell ref="B145:B149"/>
    <mergeCell ref="C145:C149"/>
    <mergeCell ref="D91:E93"/>
    <mergeCell ref="I91:I95"/>
    <mergeCell ref="D94:D95"/>
    <mergeCell ref="E94:E95"/>
    <mergeCell ref="F94:F95"/>
    <mergeCell ref="G94:G95"/>
    <mergeCell ref="H94:H95"/>
    <mergeCell ref="A88:C88"/>
    <mergeCell ref="A91:A95"/>
    <mergeCell ref="B91:B95"/>
    <mergeCell ref="C91:C95"/>
    <mergeCell ref="D38:E40"/>
    <mergeCell ref="I38:I42"/>
    <mergeCell ref="D41:D42"/>
    <mergeCell ref="E41:E42"/>
    <mergeCell ref="F41:F42"/>
    <mergeCell ref="G41:G42"/>
    <mergeCell ref="H41:H42"/>
    <mergeCell ref="A35:C35"/>
    <mergeCell ref="A38:A42"/>
    <mergeCell ref="B38:B42"/>
    <mergeCell ref="C38:C42"/>
    <mergeCell ref="J21:J22"/>
    <mergeCell ref="D24:D25"/>
    <mergeCell ref="E24:E25"/>
    <mergeCell ref="F24:F25"/>
    <mergeCell ref="G24:G25"/>
    <mergeCell ref="H24:H25"/>
    <mergeCell ref="J24:J25"/>
    <mergeCell ref="A15:I16"/>
    <mergeCell ref="A20:B20"/>
    <mergeCell ref="A21:A25"/>
    <mergeCell ref="B21:B25"/>
    <mergeCell ref="C21:C25"/>
    <mergeCell ref="D21:E23"/>
    <mergeCell ref="I21:I25"/>
    <mergeCell ref="A2:B2"/>
    <mergeCell ref="A4:I4"/>
    <mergeCell ref="A5:I6"/>
    <mergeCell ref="A8:B8"/>
  </mergeCell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3:S633"/>
  <sheetViews>
    <sheetView zoomScale="120" zoomScaleNormal="120" workbookViewId="0" topLeftCell="A1">
      <selection activeCell="O75" sqref="O75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14" t="s">
        <v>521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 t="str">
        <f>Заполнить!H16</f>
        <v>О.О.Солдатенко</v>
      </c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 t="s">
        <v>251</v>
      </c>
      <c r="C42" s="27"/>
      <c r="D42" s="27"/>
      <c r="E42" s="27"/>
      <c r="F42" s="27"/>
      <c r="G42" s="27" t="s">
        <v>239</v>
      </c>
      <c r="H42" s="28">
        <v>1</v>
      </c>
      <c r="I42" s="29">
        <v>909</v>
      </c>
      <c r="J42" s="27"/>
      <c r="K42" s="28">
        <v>1</v>
      </c>
      <c r="L42" s="29">
        <v>909</v>
      </c>
      <c r="M42" s="29"/>
      <c r="N42" s="29"/>
      <c r="O42" s="28"/>
      <c r="P42" s="27"/>
      <c r="Q42" s="24"/>
    </row>
    <row r="43" spans="1:17" ht="12.75">
      <c r="A43" s="23">
        <v>2</v>
      </c>
      <c r="B43" s="27" t="s">
        <v>536</v>
      </c>
      <c r="C43" s="27"/>
      <c r="D43" s="27"/>
      <c r="E43" s="27"/>
      <c r="F43" s="27"/>
      <c r="G43" s="27" t="s">
        <v>239</v>
      </c>
      <c r="H43" s="28">
        <v>1</v>
      </c>
      <c r="I43" s="29">
        <v>244</v>
      </c>
      <c r="J43" s="27"/>
      <c r="K43" s="28">
        <v>1</v>
      </c>
      <c r="L43" s="29">
        <v>244</v>
      </c>
      <c r="M43" s="29"/>
      <c r="N43" s="29"/>
      <c r="O43" s="28"/>
      <c r="P43" s="27"/>
      <c r="Q43" s="24"/>
    </row>
    <row r="44" spans="1:17" ht="12.75">
      <c r="A44" s="23">
        <v>3</v>
      </c>
      <c r="B44" s="27" t="s">
        <v>253</v>
      </c>
      <c r="C44" s="27"/>
      <c r="D44" s="27"/>
      <c r="E44" s="27"/>
      <c r="F44" s="27"/>
      <c r="G44" s="27" t="s">
        <v>239</v>
      </c>
      <c r="H44" s="28">
        <v>2</v>
      </c>
      <c r="I44" s="29">
        <v>1821</v>
      </c>
      <c r="J44" s="27"/>
      <c r="K44" s="28">
        <v>2</v>
      </c>
      <c r="L44" s="29">
        <v>1821</v>
      </c>
      <c r="M44" s="29"/>
      <c r="N44" s="29"/>
      <c r="O44" s="28"/>
      <c r="P44" s="27"/>
      <c r="Q44" s="24"/>
    </row>
    <row r="45" spans="1:17" ht="12.75">
      <c r="A45" s="23">
        <v>4</v>
      </c>
      <c r="B45" s="27" t="s">
        <v>537</v>
      </c>
      <c r="C45" s="27"/>
      <c r="D45" s="27"/>
      <c r="E45" s="27"/>
      <c r="F45" s="27"/>
      <c r="G45" s="27" t="s">
        <v>239</v>
      </c>
      <c r="H45" s="28">
        <v>1</v>
      </c>
      <c r="I45" s="29">
        <v>166</v>
      </c>
      <c r="J45" s="27"/>
      <c r="K45" s="28">
        <v>1</v>
      </c>
      <c r="L45" s="29">
        <v>166</v>
      </c>
      <c r="M45" s="29"/>
      <c r="N45" s="29"/>
      <c r="O45" s="28"/>
      <c r="P45" s="27"/>
      <c r="Q45" s="24"/>
    </row>
    <row r="46" spans="1:17" ht="12.75">
      <c r="A46" s="23">
        <v>5</v>
      </c>
      <c r="B46" s="27" t="s">
        <v>538</v>
      </c>
      <c r="C46" s="27"/>
      <c r="D46" s="27"/>
      <c r="E46" s="27"/>
      <c r="F46" s="27"/>
      <c r="G46" s="27" t="s">
        <v>239</v>
      </c>
      <c r="H46" s="28">
        <v>1</v>
      </c>
      <c r="I46" s="29">
        <v>250</v>
      </c>
      <c r="J46" s="27"/>
      <c r="K46" s="28">
        <v>1</v>
      </c>
      <c r="L46" s="29">
        <v>250</v>
      </c>
      <c r="M46" s="29"/>
      <c r="N46" s="29"/>
      <c r="O46" s="28"/>
      <c r="P46" s="27"/>
      <c r="Q46" s="24"/>
    </row>
    <row r="47" spans="1:17" ht="12.75">
      <c r="A47" s="23">
        <v>6</v>
      </c>
      <c r="B47" s="27" t="s">
        <v>539</v>
      </c>
      <c r="C47" s="27"/>
      <c r="D47" s="27"/>
      <c r="E47" s="27"/>
      <c r="F47" s="27"/>
      <c r="G47" s="27" t="s">
        <v>239</v>
      </c>
      <c r="H47" s="28">
        <v>1</v>
      </c>
      <c r="I47" s="29">
        <v>358</v>
      </c>
      <c r="J47" s="27"/>
      <c r="K47" s="28">
        <v>1</v>
      </c>
      <c r="L47" s="29">
        <v>358</v>
      </c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3748</v>
      </c>
      <c r="J48" s="68"/>
      <c r="K48" s="30">
        <v>0</v>
      </c>
      <c r="L48" s="31">
        <f>SUM(L42:L47)</f>
        <v>3748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 t="s">
        <v>540</v>
      </c>
      <c r="C57" s="27"/>
      <c r="D57" s="27"/>
      <c r="E57" s="27"/>
      <c r="F57" s="27"/>
      <c r="G57" s="27"/>
      <c r="H57" s="28">
        <v>1</v>
      </c>
      <c r="I57" s="29">
        <v>335</v>
      </c>
      <c r="J57" s="27"/>
      <c r="K57" s="28">
        <v>1</v>
      </c>
      <c r="L57" s="29">
        <v>335</v>
      </c>
      <c r="M57" s="29"/>
      <c r="N57" s="29"/>
      <c r="O57" s="28"/>
      <c r="P57" s="27"/>
      <c r="Q57" s="24"/>
    </row>
    <row r="58" spans="1:17" ht="12.75">
      <c r="A58" s="23">
        <v>8</v>
      </c>
      <c r="B58" s="27" t="s">
        <v>541</v>
      </c>
      <c r="C58" s="27"/>
      <c r="D58" s="27"/>
      <c r="E58" s="27"/>
      <c r="F58" s="27"/>
      <c r="G58" s="27"/>
      <c r="H58" s="28">
        <v>1</v>
      </c>
      <c r="I58" s="29">
        <v>150</v>
      </c>
      <c r="J58" s="27"/>
      <c r="K58" s="28">
        <v>1</v>
      </c>
      <c r="L58" s="29">
        <v>150</v>
      </c>
      <c r="M58" s="29"/>
      <c r="N58" s="29"/>
      <c r="O58" s="28"/>
      <c r="P58" s="27"/>
      <c r="Q58" s="24"/>
    </row>
    <row r="59" spans="1:17" ht="12.75">
      <c r="A59" s="23">
        <v>9</v>
      </c>
      <c r="B59" s="27" t="s">
        <v>542</v>
      </c>
      <c r="C59" s="27"/>
      <c r="D59" s="27"/>
      <c r="E59" s="27"/>
      <c r="F59" s="27"/>
      <c r="G59" s="27"/>
      <c r="H59" s="28">
        <v>1</v>
      </c>
      <c r="I59" s="29">
        <v>171</v>
      </c>
      <c r="J59" s="27"/>
      <c r="K59" s="28">
        <v>1</v>
      </c>
      <c r="L59" s="29">
        <v>171</v>
      </c>
      <c r="M59" s="29"/>
      <c r="N59" s="29"/>
      <c r="O59" s="28"/>
      <c r="P59" s="27"/>
      <c r="Q59" s="24"/>
    </row>
    <row r="60" spans="1:17" ht="12.75">
      <c r="A60" s="23">
        <v>10</v>
      </c>
      <c r="B60" s="27" t="s">
        <v>543</v>
      </c>
      <c r="C60" s="27"/>
      <c r="D60" s="27"/>
      <c r="E60" s="27"/>
      <c r="F60" s="27"/>
      <c r="G60" s="27"/>
      <c r="H60" s="28">
        <v>1</v>
      </c>
      <c r="I60" s="29">
        <v>728</v>
      </c>
      <c r="J60" s="27"/>
      <c r="K60" s="28">
        <v>1</v>
      </c>
      <c r="L60" s="29">
        <v>728</v>
      </c>
      <c r="M60" s="29"/>
      <c r="N60" s="29"/>
      <c r="O60" s="28"/>
      <c r="P60" s="27"/>
      <c r="Q60" s="24"/>
    </row>
    <row r="61" spans="1:17" ht="12.75">
      <c r="A61" s="23">
        <v>11</v>
      </c>
      <c r="B61" s="27" t="s">
        <v>544</v>
      </c>
      <c r="C61" s="27"/>
      <c r="D61" s="27"/>
      <c r="E61" s="27"/>
      <c r="F61" s="27"/>
      <c r="G61" s="27"/>
      <c r="H61" s="28">
        <v>1</v>
      </c>
      <c r="I61" s="29">
        <v>1440</v>
      </c>
      <c r="J61" s="27"/>
      <c r="K61" s="28">
        <v>1</v>
      </c>
      <c r="L61" s="29">
        <v>1440</v>
      </c>
      <c r="M61" s="29"/>
      <c r="N61" s="29"/>
      <c r="O61" s="28"/>
      <c r="P61" s="27"/>
      <c r="Q61" s="24"/>
    </row>
    <row r="62" spans="1:17" ht="12.75">
      <c r="A62" s="23">
        <v>12</v>
      </c>
      <c r="B62" s="27" t="s">
        <v>545</v>
      </c>
      <c r="C62" s="27"/>
      <c r="D62" s="27"/>
      <c r="E62" s="27"/>
      <c r="F62" s="27"/>
      <c r="G62" s="27"/>
      <c r="H62" s="28">
        <v>1</v>
      </c>
      <c r="I62" s="29">
        <v>148</v>
      </c>
      <c r="J62" s="27"/>
      <c r="K62" s="28">
        <v>1</v>
      </c>
      <c r="L62" s="29">
        <v>148</v>
      </c>
      <c r="M62" s="29"/>
      <c r="N62" s="29"/>
      <c r="O62" s="28"/>
      <c r="P62" s="27"/>
      <c r="Q62" s="24"/>
    </row>
    <row r="63" spans="1:17" ht="12.75">
      <c r="A63" s="23">
        <v>13</v>
      </c>
      <c r="B63" s="27" t="s">
        <v>546</v>
      </c>
      <c r="C63" s="27"/>
      <c r="D63" s="27"/>
      <c r="E63" s="27"/>
      <c r="F63" s="27"/>
      <c r="G63" s="27"/>
      <c r="H63" s="28">
        <v>1</v>
      </c>
      <c r="I63" s="29">
        <v>263</v>
      </c>
      <c r="J63" s="27"/>
      <c r="K63" s="28">
        <v>1</v>
      </c>
      <c r="L63" s="29">
        <v>263</v>
      </c>
      <c r="M63" s="29"/>
      <c r="N63" s="29"/>
      <c r="O63" s="28"/>
      <c r="P63" s="27"/>
      <c r="Q63" s="24"/>
    </row>
    <row r="64" spans="1:17" ht="12.75">
      <c r="A64" s="23">
        <v>14</v>
      </c>
      <c r="B64" s="27" t="s">
        <v>547</v>
      </c>
      <c r="C64" s="27"/>
      <c r="D64" s="27"/>
      <c r="E64" s="27"/>
      <c r="F64" s="27"/>
      <c r="G64" s="27"/>
      <c r="H64" s="28">
        <v>2</v>
      </c>
      <c r="I64" s="29">
        <v>387</v>
      </c>
      <c r="J64" s="27"/>
      <c r="K64" s="28">
        <v>2</v>
      </c>
      <c r="L64" s="29">
        <v>387</v>
      </c>
      <c r="M64" s="29"/>
      <c r="N64" s="29"/>
      <c r="O64" s="28"/>
      <c r="P64" s="27"/>
      <c r="Q64" s="24"/>
    </row>
    <row r="65" spans="1:17" ht="12.75">
      <c r="A65" s="23">
        <v>15</v>
      </c>
      <c r="B65" s="27" t="s">
        <v>548</v>
      </c>
      <c r="C65" s="27"/>
      <c r="D65" s="27"/>
      <c r="E65" s="27"/>
      <c r="F65" s="27"/>
      <c r="G65" s="27"/>
      <c r="H65" s="28">
        <v>1</v>
      </c>
      <c r="I65" s="29">
        <v>148</v>
      </c>
      <c r="J65" s="27"/>
      <c r="K65" s="28">
        <v>1</v>
      </c>
      <c r="L65" s="29">
        <v>148</v>
      </c>
      <c r="M65" s="29"/>
      <c r="N65" s="29"/>
      <c r="O65" s="28"/>
      <c r="P65" s="27"/>
      <c r="Q65" s="24"/>
    </row>
    <row r="66" spans="1:17" ht="12.75">
      <c r="A66" s="23">
        <v>16</v>
      </c>
      <c r="B66" s="27" t="s">
        <v>549</v>
      </c>
      <c r="C66" s="27"/>
      <c r="D66" s="27"/>
      <c r="E66" s="27"/>
      <c r="F66" s="27"/>
      <c r="G66" s="27"/>
      <c r="H66" s="28">
        <v>1</v>
      </c>
      <c r="I66" s="29">
        <v>236</v>
      </c>
      <c r="J66" s="27"/>
      <c r="K66" s="28">
        <v>1</v>
      </c>
      <c r="L66" s="29">
        <v>236</v>
      </c>
      <c r="M66" s="29"/>
      <c r="N66" s="29"/>
      <c r="O66" s="28"/>
      <c r="P66" s="27"/>
      <c r="Q66" s="24"/>
    </row>
    <row r="67" spans="1:17" ht="12.75">
      <c r="A67" s="23">
        <v>17</v>
      </c>
      <c r="B67" s="27" t="s">
        <v>550</v>
      </c>
      <c r="C67" s="27"/>
      <c r="D67" s="27"/>
      <c r="E67" s="27"/>
      <c r="F67" s="27"/>
      <c r="G67" s="27"/>
      <c r="H67" s="28">
        <v>1</v>
      </c>
      <c r="I67" s="29">
        <v>339</v>
      </c>
      <c r="J67" s="27"/>
      <c r="K67" s="28">
        <v>1</v>
      </c>
      <c r="L67" s="29">
        <v>339</v>
      </c>
      <c r="M67" s="29"/>
      <c r="N67" s="29"/>
      <c r="O67" s="28"/>
      <c r="P67" s="27"/>
      <c r="Q67" s="24"/>
    </row>
    <row r="68" spans="1:17" ht="12.75">
      <c r="A68" s="23">
        <v>18</v>
      </c>
      <c r="B68" s="27" t="s">
        <v>551</v>
      </c>
      <c r="C68" s="27"/>
      <c r="D68" s="27"/>
      <c r="E68" s="27"/>
      <c r="F68" s="27"/>
      <c r="G68" s="27"/>
      <c r="H68" s="28">
        <v>1</v>
      </c>
      <c r="I68" s="29">
        <v>271</v>
      </c>
      <c r="J68" s="27"/>
      <c r="K68" s="28">
        <v>1</v>
      </c>
      <c r="L68" s="29">
        <v>271</v>
      </c>
      <c r="M68" s="29"/>
      <c r="N68" s="29"/>
      <c r="O68" s="28"/>
      <c r="P68" s="27"/>
      <c r="Q68" s="24"/>
    </row>
    <row r="69" spans="1:17" ht="12.75">
      <c r="A69" s="23">
        <v>19</v>
      </c>
      <c r="B69" s="27" t="s">
        <v>552</v>
      </c>
      <c r="C69" s="27"/>
      <c r="D69" s="27"/>
      <c r="E69" s="27"/>
      <c r="F69" s="27"/>
      <c r="G69" s="27"/>
      <c r="H69" s="28">
        <v>1</v>
      </c>
      <c r="I69" s="29">
        <v>1401</v>
      </c>
      <c r="J69" s="27"/>
      <c r="K69" s="28">
        <v>1</v>
      </c>
      <c r="L69" s="29">
        <v>1401</v>
      </c>
      <c r="M69" s="29"/>
      <c r="N69" s="29"/>
      <c r="O69" s="28"/>
      <c r="P69" s="27"/>
      <c r="Q69" s="24"/>
    </row>
    <row r="70" spans="1:17" ht="12.75">
      <c r="A70" s="23">
        <v>20</v>
      </c>
      <c r="B70" s="27" t="s">
        <v>553</v>
      </c>
      <c r="C70" s="27"/>
      <c r="D70" s="27"/>
      <c r="E70" s="27"/>
      <c r="F70" s="27"/>
      <c r="G70" s="27"/>
      <c r="H70" s="28">
        <v>2</v>
      </c>
      <c r="I70" s="29">
        <v>666</v>
      </c>
      <c r="J70" s="27"/>
      <c r="K70" s="28">
        <v>2</v>
      </c>
      <c r="L70" s="29">
        <v>666</v>
      </c>
      <c r="M70" s="29"/>
      <c r="N70" s="29"/>
      <c r="O70" s="28"/>
      <c r="P70" s="27"/>
      <c r="Q70" s="24"/>
    </row>
    <row r="71" spans="1:17" ht="12.75">
      <c r="A71" s="23">
        <v>21</v>
      </c>
      <c r="B71" s="27" t="s">
        <v>554</v>
      </c>
      <c r="C71" s="27"/>
      <c r="D71" s="27"/>
      <c r="E71" s="27"/>
      <c r="F71" s="27"/>
      <c r="G71" s="27"/>
      <c r="H71" s="28">
        <v>1</v>
      </c>
      <c r="I71" s="29">
        <v>1448</v>
      </c>
      <c r="J71" s="27"/>
      <c r="K71" s="28">
        <v>1</v>
      </c>
      <c r="L71" s="29">
        <v>1448</v>
      </c>
      <c r="M71" s="29"/>
      <c r="N71" s="29"/>
      <c r="O71" s="28"/>
      <c r="P71" s="27"/>
      <c r="Q71" s="24"/>
    </row>
    <row r="72" spans="1:17" ht="12.75">
      <c r="A72" s="23">
        <v>22</v>
      </c>
      <c r="B72" s="27" t="s">
        <v>555</v>
      </c>
      <c r="C72" s="27"/>
      <c r="D72" s="27"/>
      <c r="E72" s="27"/>
      <c r="F72" s="27"/>
      <c r="G72" s="27"/>
      <c r="H72" s="28">
        <v>1</v>
      </c>
      <c r="I72" s="29">
        <v>243</v>
      </c>
      <c r="J72" s="27"/>
      <c r="K72" s="28">
        <v>1</v>
      </c>
      <c r="L72" s="29">
        <v>243</v>
      </c>
      <c r="M72" s="29"/>
      <c r="N72" s="29"/>
      <c r="O72" s="28"/>
      <c r="P72" s="27"/>
      <c r="Q72" s="24"/>
    </row>
    <row r="73" spans="1:17" ht="12.75">
      <c r="A73" s="23">
        <v>23</v>
      </c>
      <c r="B73" s="27" t="s">
        <v>556</v>
      </c>
      <c r="C73" s="27"/>
      <c r="D73" s="27"/>
      <c r="E73" s="27"/>
      <c r="F73" s="27"/>
      <c r="G73" s="27"/>
      <c r="H73" s="28">
        <v>1</v>
      </c>
      <c r="I73" s="29">
        <v>947</v>
      </c>
      <c r="J73" s="27"/>
      <c r="K73" s="28">
        <v>1</v>
      </c>
      <c r="L73" s="29">
        <v>947</v>
      </c>
      <c r="M73" s="29"/>
      <c r="N73" s="29"/>
      <c r="O73" s="28"/>
      <c r="P73" s="27"/>
      <c r="Q73" s="24"/>
    </row>
    <row r="74" spans="1:17" ht="12.75">
      <c r="A74" s="23">
        <v>24</v>
      </c>
      <c r="B74" s="27" t="s">
        <v>263</v>
      </c>
      <c r="C74" s="27">
        <v>2003</v>
      </c>
      <c r="D74" s="27"/>
      <c r="E74" s="27"/>
      <c r="F74" s="27"/>
      <c r="G74" s="27"/>
      <c r="H74" s="28">
        <v>1</v>
      </c>
      <c r="I74" s="29">
        <v>5844</v>
      </c>
      <c r="J74" s="27"/>
      <c r="K74" s="28">
        <v>1</v>
      </c>
      <c r="L74" s="29">
        <v>5844</v>
      </c>
      <c r="M74" s="29"/>
      <c r="N74" s="29"/>
      <c r="O74" s="28"/>
      <c r="P74" s="27"/>
      <c r="Q74" s="24"/>
    </row>
    <row r="75" spans="1:17" ht="12.75">
      <c r="A75" s="23">
        <v>25</v>
      </c>
      <c r="B75" s="27" t="s">
        <v>557</v>
      </c>
      <c r="C75" s="27"/>
      <c r="D75" s="27"/>
      <c r="E75" s="27"/>
      <c r="F75" s="27"/>
      <c r="G75" s="27"/>
      <c r="H75" s="28">
        <v>4</v>
      </c>
      <c r="I75" s="29">
        <v>8660</v>
      </c>
      <c r="J75" s="27"/>
      <c r="K75" s="28">
        <v>4</v>
      </c>
      <c r="L75" s="29">
        <v>8660</v>
      </c>
      <c r="M75" s="29"/>
      <c r="N75" s="29"/>
      <c r="O75" s="28"/>
      <c r="P75" s="27"/>
      <c r="Q75" s="24"/>
    </row>
    <row r="76" spans="1:17" ht="12.75">
      <c r="A76" s="23">
        <v>26</v>
      </c>
      <c r="B76" s="27" t="s">
        <v>265</v>
      </c>
      <c r="C76" s="27"/>
      <c r="D76" s="27"/>
      <c r="E76" s="27"/>
      <c r="F76" s="27"/>
      <c r="G76" s="27"/>
      <c r="H76" s="28">
        <v>1</v>
      </c>
      <c r="I76" s="29">
        <v>15622</v>
      </c>
      <c r="J76" s="27"/>
      <c r="K76" s="28">
        <v>1</v>
      </c>
      <c r="L76" s="29">
        <v>15622</v>
      </c>
      <c r="M76" s="29"/>
      <c r="N76" s="29"/>
      <c r="O76" s="28"/>
      <c r="P76" s="27"/>
      <c r="Q76" s="24"/>
    </row>
    <row r="77" spans="1:17" ht="12.75">
      <c r="A77" s="23">
        <v>27</v>
      </c>
      <c r="B77" s="27" t="s">
        <v>266</v>
      </c>
      <c r="C77" s="27"/>
      <c r="D77" s="27"/>
      <c r="E77" s="27"/>
      <c r="F77" s="27"/>
      <c r="G77" s="27"/>
      <c r="H77" s="28">
        <v>1</v>
      </c>
      <c r="I77" s="29">
        <v>2955</v>
      </c>
      <c r="J77" s="27"/>
      <c r="K77" s="28">
        <v>1</v>
      </c>
      <c r="L77" s="29">
        <v>2955</v>
      </c>
      <c r="M77" s="29"/>
      <c r="N77" s="29"/>
      <c r="O77" s="28"/>
      <c r="P77" s="27"/>
      <c r="Q77" s="24"/>
    </row>
    <row r="78" spans="1:17" ht="12.75">
      <c r="A78" s="23">
        <v>28</v>
      </c>
      <c r="B78" s="27" t="s">
        <v>558</v>
      </c>
      <c r="C78" s="27"/>
      <c r="D78" s="27"/>
      <c r="E78" s="27"/>
      <c r="F78" s="27"/>
      <c r="G78" s="27"/>
      <c r="H78" s="28">
        <v>1</v>
      </c>
      <c r="I78" s="29">
        <v>400</v>
      </c>
      <c r="J78" s="27"/>
      <c r="K78" s="28">
        <v>1</v>
      </c>
      <c r="L78" s="29">
        <v>400</v>
      </c>
      <c r="M78" s="29"/>
      <c r="N78" s="29"/>
      <c r="O78" s="28"/>
      <c r="P78" s="27"/>
      <c r="Q78" s="24"/>
    </row>
    <row r="79" spans="1:17" ht="12.75">
      <c r="A79" s="23">
        <v>29</v>
      </c>
      <c r="B79" s="27" t="s">
        <v>559</v>
      </c>
      <c r="C79" s="27"/>
      <c r="D79" s="27"/>
      <c r="E79" s="27"/>
      <c r="F79" s="27"/>
      <c r="G79" s="27"/>
      <c r="H79" s="28">
        <v>1</v>
      </c>
      <c r="I79" s="29">
        <v>384</v>
      </c>
      <c r="J79" s="27"/>
      <c r="K79" s="28">
        <v>1</v>
      </c>
      <c r="L79" s="29">
        <v>384</v>
      </c>
      <c r="M79" s="29"/>
      <c r="N79" s="29"/>
      <c r="O79" s="28"/>
      <c r="P79" s="27"/>
      <c r="Q79" s="24"/>
    </row>
    <row r="80" spans="1:17" ht="12.75">
      <c r="A80" s="23">
        <v>30</v>
      </c>
      <c r="B80" s="27" t="s">
        <v>560</v>
      </c>
      <c r="C80" s="27"/>
      <c r="D80" s="27"/>
      <c r="E80" s="27"/>
      <c r="F80" s="27"/>
      <c r="G80" s="27"/>
      <c r="H80" s="28">
        <v>1</v>
      </c>
      <c r="I80" s="29">
        <v>1623</v>
      </c>
      <c r="J80" s="27"/>
      <c r="K80" s="28">
        <v>1</v>
      </c>
      <c r="L80" s="29">
        <v>1623</v>
      </c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44809</v>
      </c>
      <c r="J101" s="68"/>
      <c r="K101" s="30">
        <v>0</v>
      </c>
      <c r="L101" s="31">
        <f>SUM(L57:L100)</f>
        <v>44809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48557</v>
      </c>
      <c r="J578" s="69"/>
      <c r="K578" s="39">
        <v>0</v>
      </c>
      <c r="L578" s="40">
        <f>L577+L525+L472+L419+L366+L313+L260+L207+L154+L101+L48</f>
        <v>48557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 t="str">
        <f>I23</f>
        <v>О.О.Солдатенко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oz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3:S633"/>
  <sheetViews>
    <sheetView zoomScale="120" zoomScaleNormal="120" workbookViewId="0" topLeftCell="A26">
      <selection activeCell="K42" sqref="K42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14" t="s">
        <v>521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 t="str">
        <f>Заполнить!H16</f>
        <v>О.О.Солдатенко</v>
      </c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 t="str">
        <f>I23</f>
        <v>О.О.Солдатенко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oz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2"/>
  <dimension ref="A3:S633"/>
  <sheetViews>
    <sheetView zoomScale="120" zoomScaleNormal="120" workbookViewId="0" topLeftCell="A38">
      <selection activeCell="A15" sqref="A15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14" t="s">
        <v>521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 t="str">
        <f>Заполнить!H16</f>
        <v>О.О.Солдатенко</v>
      </c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 t="str">
        <f>I23</f>
        <v>О.О.Солдатенко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oz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3:S633"/>
  <sheetViews>
    <sheetView zoomScale="120" zoomScaleNormal="120" workbookViewId="0" topLeftCell="A26">
      <selection activeCell="K42" sqref="K42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14" t="s">
        <v>521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 t="str">
        <f>Заполнить!H16</f>
        <v>О.О.Солдатенко</v>
      </c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 t="str">
        <f>I23</f>
        <v>О.О.Солдатенко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oz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3:S633"/>
  <sheetViews>
    <sheetView zoomScale="120" zoomScaleNormal="120" workbookViewId="0" topLeftCell="A26">
      <selection activeCell="K42" sqref="K42"/>
    </sheetView>
  </sheetViews>
  <sheetFormatPr defaultColWidth="9.00390625" defaultRowHeight="12.75"/>
  <cols>
    <col min="1" max="1" width="6.125" style="11" customWidth="1"/>
    <col min="2" max="2" width="32.75390625" style="11" customWidth="1"/>
    <col min="3" max="3" width="12.75390625" style="11" customWidth="1"/>
    <col min="4" max="4" width="8.875" style="11" customWidth="1"/>
    <col min="5" max="5" width="12.125" style="11" customWidth="1"/>
    <col min="6" max="6" width="8.875" style="11" customWidth="1"/>
    <col min="7" max="7" width="6.875" style="11" customWidth="1"/>
    <col min="8" max="15" width="8.875" style="11" customWidth="1"/>
    <col min="16" max="16" width="12.875" style="11" customWidth="1"/>
    <col min="17" max="16384" width="8.875" style="11" customWidth="1"/>
  </cols>
  <sheetData>
    <row r="1" ht="12.75"/>
    <row r="2" ht="12.75"/>
    <row r="3" ht="15">
      <c r="K3" s="63" t="s">
        <v>515</v>
      </c>
    </row>
    <row r="4" spans="1:12" ht="15" customHeight="1">
      <c r="A4" s="209" t="str">
        <f>Заполнить!$B$3</f>
        <v>Срібненський НВК</v>
      </c>
      <c r="B4" s="209"/>
      <c r="C4" s="209"/>
      <c r="D4" s="209"/>
      <c r="K4" s="63" t="s">
        <v>516</v>
      </c>
      <c r="L4" s="64"/>
    </row>
    <row r="5" spans="1:12" ht="15" customHeight="1">
      <c r="A5" s="210" t="s">
        <v>517</v>
      </c>
      <c r="B5" s="210"/>
      <c r="C5" s="210"/>
      <c r="D5" s="210"/>
      <c r="K5" s="65" t="s">
        <v>518</v>
      </c>
      <c r="L5" s="64"/>
    </row>
    <row r="6" ht="15" customHeight="1">
      <c r="L6" s="64"/>
    </row>
    <row r="7" spans="1:16" ht="20.25">
      <c r="A7" s="211" t="s">
        <v>519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212" t="s">
        <v>520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3" t="str">
        <f>Заполнить!$B$6</f>
        <v>«___»__грудня___20_20_ р.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1" spans="1:16" ht="15.75">
      <c r="A11" s="214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  » грудня 2020 р. №  виконано знімання фактичних залишків 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.75" customHeight="1">
      <c r="A12" s="214" t="s">
        <v>521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16" ht="31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14" customFormat="1" ht="12.75">
      <c r="A14" s="210" t="s">
        <v>522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s="14" customFormat="1" ht="15.75">
      <c r="A15" s="216" t="s">
        <v>523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s="14" customFormat="1" ht="15.75">
      <c r="A16" s="12"/>
      <c r="B16" s="217" t="s">
        <v>220</v>
      </c>
      <c r="C16" s="217"/>
      <c r="D16" s="2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4" ht="15.75">
      <c r="A17" s="199" t="str">
        <f>CONCATENATE("станом на ",Заполнить!$B$7)</f>
        <v>станом на «___»___грудня____20_20_ р.</v>
      </c>
      <c r="B17" s="199"/>
      <c r="C17" s="199"/>
      <c r="D17" s="199"/>
    </row>
    <row r="19" spans="1:16" ht="13.5" customHeight="1">
      <c r="A19" s="200" t="s">
        <v>524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>
      <c r="A20" s="201" t="s">
        <v>221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8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>
      <c r="A23" s="202" t="s">
        <v>222</v>
      </c>
      <c r="B23" s="202"/>
      <c r="C23" s="218"/>
      <c r="D23" s="218"/>
      <c r="E23" s="218"/>
      <c r="F23" s="15"/>
      <c r="G23" s="16"/>
      <c r="H23" s="15"/>
      <c r="I23" s="218" t="str">
        <f>Заполнить!H16</f>
        <v>О.О.Солдатенко</v>
      </c>
      <c r="J23" s="218"/>
      <c r="K23" s="218"/>
      <c r="L23" s="15"/>
      <c r="M23" s="15"/>
      <c r="N23" s="15"/>
      <c r="O23" s="15"/>
      <c r="P23" s="15"/>
    </row>
    <row r="24" spans="1:19" s="13" customFormat="1" ht="11.25">
      <c r="A24" s="18"/>
      <c r="B24" s="18"/>
      <c r="D24" s="18" t="s">
        <v>525</v>
      </c>
      <c r="F24" s="18"/>
      <c r="G24" s="18" t="s">
        <v>223</v>
      </c>
      <c r="H24" s="18"/>
      <c r="I24" s="18"/>
      <c r="J24" s="13" t="s">
        <v>526</v>
      </c>
      <c r="K24" s="18"/>
      <c r="L24" s="18"/>
      <c r="M24" s="18"/>
      <c r="N24" s="18"/>
      <c r="O24" s="18"/>
      <c r="P24" s="18"/>
      <c r="S24" s="19"/>
    </row>
    <row r="25" spans="2:16" ht="8.25" customHeight="1">
      <c r="B25" s="15"/>
      <c r="D25" s="15"/>
      <c r="E25" s="15" t="s">
        <v>527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.75">
      <c r="B26" s="20" t="s">
        <v>224</v>
      </c>
      <c r="C26" s="66" t="str">
        <f>CONCATENATE("розпочата ",Заполнить!$B$8)</f>
        <v>розпочата «___»___грудня____20_20_ р.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5"/>
      <c r="B27" s="15"/>
      <c r="C27" s="67" t="str">
        <f>CONCATENATE("закінчена ",Заполнить!$B$9)</f>
        <v>закінчена «___»___грудня____20_20_ р.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" customHeight="1">
      <c r="A29" s="11" t="s">
        <v>225</v>
      </c>
    </row>
    <row r="30" spans="1:16" ht="12.75" customHeight="1">
      <c r="A30" s="203" t="s">
        <v>226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</row>
    <row r="32" ht="12.75">
      <c r="A32" s="21" t="s">
        <v>227</v>
      </c>
    </row>
    <row r="33" ht="9" customHeight="1"/>
    <row r="34" ht="12.75" hidden="1"/>
    <row r="35" spans="1:9" ht="15" customHeight="1">
      <c r="A35" s="204" t="s">
        <v>228</v>
      </c>
      <c r="B35" s="204"/>
      <c r="C35" s="204"/>
      <c r="D35" s="22"/>
      <c r="E35" s="22"/>
      <c r="F35" s="22"/>
      <c r="G35" s="22"/>
      <c r="H35" s="22"/>
      <c r="I35" s="22"/>
    </row>
    <row r="36" spans="1:17" ht="12.75" customHeight="1">
      <c r="A36" s="205" t="s">
        <v>229</v>
      </c>
      <c r="B36" s="205" t="s">
        <v>230</v>
      </c>
      <c r="C36" s="205" t="s">
        <v>528</v>
      </c>
      <c r="D36" s="205" t="s">
        <v>529</v>
      </c>
      <c r="E36" s="205"/>
      <c r="F36" s="205"/>
      <c r="G36" s="205" t="s">
        <v>231</v>
      </c>
      <c r="H36" s="205" t="s">
        <v>232</v>
      </c>
      <c r="I36" s="205"/>
      <c r="J36" s="205" t="s">
        <v>530</v>
      </c>
      <c r="K36" s="205" t="s">
        <v>531</v>
      </c>
      <c r="L36" s="205"/>
      <c r="M36" s="205"/>
      <c r="N36" s="205"/>
      <c r="O36" s="205"/>
      <c r="P36" s="205" t="s">
        <v>248</v>
      </c>
      <c r="Q36" s="91"/>
    </row>
    <row r="37" spans="1:1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91"/>
    </row>
    <row r="38" spans="1:17" ht="12.75" customHeight="1">
      <c r="A38" s="205"/>
      <c r="B38" s="205"/>
      <c r="C38" s="205"/>
      <c r="D38" s="92" t="s">
        <v>532</v>
      </c>
      <c r="E38" s="92" t="s">
        <v>533</v>
      </c>
      <c r="F38" s="92" t="s">
        <v>534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4"/>
    </row>
    <row r="39" spans="1:17" ht="61.5" customHeight="1">
      <c r="A39" s="205"/>
      <c r="B39" s="205"/>
      <c r="C39" s="205"/>
      <c r="D39" s="92"/>
      <c r="E39" s="92"/>
      <c r="F39" s="92"/>
      <c r="G39" s="205"/>
      <c r="H39" s="92" t="s">
        <v>233</v>
      </c>
      <c r="I39" s="92" t="s">
        <v>249</v>
      </c>
      <c r="J39" s="205"/>
      <c r="K39" s="92" t="s">
        <v>233</v>
      </c>
      <c r="L39" s="92" t="s">
        <v>535</v>
      </c>
      <c r="M39" s="92" t="s">
        <v>235</v>
      </c>
      <c r="N39" s="92" t="s">
        <v>250</v>
      </c>
      <c r="O39" s="92" t="s">
        <v>237</v>
      </c>
      <c r="P39" s="205"/>
      <c r="Q39" s="91"/>
    </row>
    <row r="40" spans="1:17" ht="12.75">
      <c r="A40" s="205"/>
      <c r="B40" s="205"/>
      <c r="C40" s="205"/>
      <c r="D40" s="92"/>
      <c r="E40" s="92"/>
      <c r="F40" s="92"/>
      <c r="G40" s="205"/>
      <c r="H40" s="92"/>
      <c r="I40" s="92"/>
      <c r="J40" s="205"/>
      <c r="K40" s="92"/>
      <c r="L40" s="92"/>
      <c r="M40" s="92"/>
      <c r="N40" s="92"/>
      <c r="O40" s="92"/>
      <c r="P40" s="205"/>
      <c r="Q40" s="91"/>
    </row>
    <row r="41" spans="1:17" ht="12.75">
      <c r="A41" s="26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  <c r="J41" s="26">
        <v>10</v>
      </c>
      <c r="K41" s="26">
        <v>11</v>
      </c>
      <c r="L41" s="26">
        <v>12</v>
      </c>
      <c r="M41" s="26">
        <v>13</v>
      </c>
      <c r="N41" s="26">
        <v>14</v>
      </c>
      <c r="O41" s="26">
        <v>15</v>
      </c>
      <c r="P41" s="26">
        <v>16</v>
      </c>
      <c r="Q41" s="24"/>
    </row>
    <row r="42" spans="1:17" ht="12.75">
      <c r="A42" s="23">
        <v>1</v>
      </c>
      <c r="B42" s="27"/>
      <c r="C42" s="27"/>
      <c r="D42" s="27"/>
      <c r="E42" s="27"/>
      <c r="F42" s="27"/>
      <c r="G42" s="27"/>
      <c r="H42" s="28"/>
      <c r="I42" s="29"/>
      <c r="J42" s="27"/>
      <c r="K42" s="28"/>
      <c r="L42" s="29"/>
      <c r="M42" s="29"/>
      <c r="N42" s="29"/>
      <c r="O42" s="28"/>
      <c r="P42" s="27"/>
      <c r="Q42" s="24"/>
    </row>
    <row r="43" spans="1:17" ht="12.75">
      <c r="A43" s="23">
        <v>2</v>
      </c>
      <c r="B43" s="27"/>
      <c r="C43" s="27"/>
      <c r="D43" s="27"/>
      <c r="E43" s="27"/>
      <c r="F43" s="27"/>
      <c r="G43" s="27"/>
      <c r="H43" s="28"/>
      <c r="I43" s="29"/>
      <c r="J43" s="27"/>
      <c r="K43" s="28"/>
      <c r="L43" s="29"/>
      <c r="M43" s="29"/>
      <c r="N43" s="29"/>
      <c r="O43" s="28"/>
      <c r="P43" s="27"/>
      <c r="Q43" s="24"/>
    </row>
    <row r="44" spans="1:17" ht="12.75">
      <c r="A44" s="23">
        <v>3</v>
      </c>
      <c r="B44" s="27"/>
      <c r="C44" s="27"/>
      <c r="D44" s="27"/>
      <c r="E44" s="27"/>
      <c r="F44" s="27"/>
      <c r="G44" s="27"/>
      <c r="H44" s="28"/>
      <c r="I44" s="29"/>
      <c r="J44" s="27"/>
      <c r="K44" s="28"/>
      <c r="L44" s="29"/>
      <c r="M44" s="29"/>
      <c r="N44" s="29"/>
      <c r="O44" s="28"/>
      <c r="P44" s="27"/>
      <c r="Q44" s="24"/>
    </row>
    <row r="45" spans="1:17" ht="12.75">
      <c r="A45" s="23">
        <v>4</v>
      </c>
      <c r="B45" s="27"/>
      <c r="C45" s="27"/>
      <c r="D45" s="27"/>
      <c r="E45" s="27"/>
      <c r="F45" s="27"/>
      <c r="G45" s="27"/>
      <c r="H45" s="28"/>
      <c r="I45" s="29"/>
      <c r="J45" s="27"/>
      <c r="K45" s="28"/>
      <c r="L45" s="29"/>
      <c r="M45" s="29"/>
      <c r="N45" s="29"/>
      <c r="O45" s="28"/>
      <c r="P45" s="27"/>
      <c r="Q45" s="24"/>
    </row>
    <row r="46" spans="1:17" ht="12.75">
      <c r="A46" s="23">
        <v>5</v>
      </c>
      <c r="B46" s="27"/>
      <c r="C46" s="27"/>
      <c r="D46" s="27"/>
      <c r="E46" s="27"/>
      <c r="F46" s="27"/>
      <c r="G46" s="27"/>
      <c r="H46" s="28"/>
      <c r="I46" s="29"/>
      <c r="J46" s="27"/>
      <c r="K46" s="28"/>
      <c r="L46" s="29"/>
      <c r="M46" s="29"/>
      <c r="N46" s="29"/>
      <c r="O46" s="28"/>
      <c r="P46" s="27"/>
      <c r="Q46" s="24"/>
    </row>
    <row r="47" spans="1:17" ht="12.75">
      <c r="A47" s="23">
        <v>6</v>
      </c>
      <c r="B47" s="27"/>
      <c r="C47" s="27"/>
      <c r="D47" s="27"/>
      <c r="E47" s="27"/>
      <c r="F47" s="27"/>
      <c r="G47" s="27"/>
      <c r="H47" s="28"/>
      <c r="I47" s="29"/>
      <c r="J47" s="27"/>
      <c r="K47" s="28"/>
      <c r="L47" s="29"/>
      <c r="M47" s="29"/>
      <c r="N47" s="29"/>
      <c r="O47" s="28"/>
      <c r="P47" s="27"/>
      <c r="Q47" s="24"/>
    </row>
    <row r="48" spans="1:17" ht="14.25" customHeight="1">
      <c r="A48" s="206" t="s">
        <v>247</v>
      </c>
      <c r="B48" s="206"/>
      <c r="C48" s="206"/>
      <c r="D48" s="206"/>
      <c r="E48" s="206"/>
      <c r="F48" s="206"/>
      <c r="G48" s="206"/>
      <c r="H48" s="30">
        <v>0</v>
      </c>
      <c r="I48" s="31">
        <f>SUM(I42:I47)</f>
        <v>0</v>
      </c>
      <c r="J48" s="68"/>
      <c r="K48" s="30">
        <v>0</v>
      </c>
      <c r="L48" s="31">
        <f>SUM(L42:L47)</f>
        <v>0</v>
      </c>
      <c r="M48" s="31">
        <f>SUM(M42:M47)</f>
        <v>0</v>
      </c>
      <c r="N48" s="31">
        <f>SUM(N42:N47)</f>
        <v>0</v>
      </c>
      <c r="O48" s="32"/>
      <c r="P48" s="33"/>
      <c r="Q48" s="24"/>
    </row>
    <row r="49" spans="1:17" ht="12.75">
      <c r="A49" s="11" t="e">
        <f>CONCATENATE("Число порядкових номерів на сторінці: ",ЧислоПрописом(COUNTA(A42:A47))," (з ",A42," по ",A47,")")</f>
        <v>#NAME?</v>
      </c>
      <c r="B49" s="33"/>
      <c r="C49" s="33"/>
      <c r="D49" s="33"/>
      <c r="E49" s="33"/>
      <c r="F49" s="33"/>
      <c r="G49" s="34" t="e">
        <f>CONCATENATE("Загальна кількість у натуральних вимірах фактично на сторінці: ",ЧислоПрописом(H48))</f>
        <v>#NAME?</v>
      </c>
      <c r="H49" s="32"/>
      <c r="I49" s="35"/>
      <c r="J49" s="68"/>
      <c r="K49" s="32"/>
      <c r="L49" s="35"/>
      <c r="M49" s="35"/>
      <c r="N49" s="35"/>
      <c r="O49" s="32"/>
      <c r="P49" s="33"/>
      <c r="Q49" s="24"/>
    </row>
    <row r="50" spans="2:17" ht="12.75">
      <c r="B50" s="36"/>
      <c r="C50" s="36"/>
      <c r="E50" s="33"/>
      <c r="G50" s="34" t="e">
        <f>CONCATENATE("Загальна кількість у натуральних вимірах за даними бухобліку на сторінці: ",ЧислоПрописом(K48))</f>
        <v>#NAME?</v>
      </c>
      <c r="H50" s="32"/>
      <c r="I50" s="35"/>
      <c r="J50" s="68"/>
      <c r="K50" s="32"/>
      <c r="L50" s="35"/>
      <c r="M50" s="35"/>
      <c r="N50" s="35"/>
      <c r="O50" s="32"/>
      <c r="P50" s="33"/>
      <c r="Q50" s="24"/>
    </row>
    <row r="51" spans="1:17" ht="12.75" customHeight="1">
      <c r="A51" s="205" t="s">
        <v>229</v>
      </c>
      <c r="B51" s="205" t="s">
        <v>230</v>
      </c>
      <c r="C51" s="205" t="s">
        <v>528</v>
      </c>
      <c r="D51" s="205" t="s">
        <v>529</v>
      </c>
      <c r="E51" s="205"/>
      <c r="F51" s="205"/>
      <c r="G51" s="205" t="s">
        <v>231</v>
      </c>
      <c r="H51" s="205" t="s">
        <v>232</v>
      </c>
      <c r="I51" s="205"/>
      <c r="J51" s="205" t="s">
        <v>530</v>
      </c>
      <c r="K51" s="205" t="s">
        <v>531</v>
      </c>
      <c r="L51" s="205"/>
      <c r="M51" s="205"/>
      <c r="N51" s="205"/>
      <c r="O51" s="205"/>
      <c r="P51" s="205" t="s">
        <v>248</v>
      </c>
      <c r="Q51" s="24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"/>
    </row>
    <row r="53" spans="1:17" ht="12.75" customHeight="1">
      <c r="A53" s="205"/>
      <c r="B53" s="205"/>
      <c r="C53" s="205"/>
      <c r="D53" s="92" t="s">
        <v>532</v>
      </c>
      <c r="E53" s="92" t="s">
        <v>533</v>
      </c>
      <c r="F53" s="92" t="s">
        <v>534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4"/>
    </row>
    <row r="54" spans="1:17" ht="33.75" customHeight="1">
      <c r="A54" s="205"/>
      <c r="B54" s="205"/>
      <c r="C54" s="205"/>
      <c r="D54" s="92"/>
      <c r="E54" s="92"/>
      <c r="F54" s="92"/>
      <c r="G54" s="205"/>
      <c r="H54" s="92" t="s">
        <v>233</v>
      </c>
      <c r="I54" s="92" t="s">
        <v>249</v>
      </c>
      <c r="J54" s="205"/>
      <c r="K54" s="92" t="s">
        <v>233</v>
      </c>
      <c r="L54" s="92" t="s">
        <v>535</v>
      </c>
      <c r="M54" s="92" t="s">
        <v>235</v>
      </c>
      <c r="N54" s="92" t="s">
        <v>250</v>
      </c>
      <c r="O54" s="92" t="s">
        <v>237</v>
      </c>
      <c r="P54" s="205"/>
      <c r="Q54" s="24"/>
    </row>
    <row r="55" spans="1:17" ht="31.5" customHeight="1">
      <c r="A55" s="205"/>
      <c r="B55" s="205"/>
      <c r="C55" s="205"/>
      <c r="D55" s="92"/>
      <c r="E55" s="92"/>
      <c r="F55" s="92"/>
      <c r="G55" s="205"/>
      <c r="H55" s="92"/>
      <c r="I55" s="92"/>
      <c r="J55" s="205"/>
      <c r="K55" s="92"/>
      <c r="L55" s="92"/>
      <c r="M55" s="92"/>
      <c r="N55" s="92"/>
      <c r="O55" s="92"/>
      <c r="P55" s="205"/>
      <c r="Q55" s="24"/>
    </row>
    <row r="56" spans="1:17" ht="12.75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26">
        <v>15</v>
      </c>
      <c r="P56" s="26">
        <v>16</v>
      </c>
      <c r="Q56" s="24"/>
    </row>
    <row r="57" spans="1:17" ht="12.75">
      <c r="A57" s="23">
        <v>7</v>
      </c>
      <c r="B57" s="27"/>
      <c r="C57" s="27"/>
      <c r="D57" s="27"/>
      <c r="E57" s="27"/>
      <c r="F57" s="27"/>
      <c r="G57" s="27"/>
      <c r="H57" s="28"/>
      <c r="I57" s="29"/>
      <c r="J57" s="27"/>
      <c r="K57" s="28"/>
      <c r="L57" s="29"/>
      <c r="M57" s="29"/>
      <c r="N57" s="29"/>
      <c r="O57" s="28"/>
      <c r="P57" s="27"/>
      <c r="Q57" s="24"/>
    </row>
    <row r="58" spans="1:17" ht="12.75">
      <c r="A58" s="23">
        <v>8</v>
      </c>
      <c r="B58" s="27"/>
      <c r="C58" s="27"/>
      <c r="D58" s="27"/>
      <c r="E58" s="27"/>
      <c r="F58" s="27"/>
      <c r="G58" s="27"/>
      <c r="H58" s="28"/>
      <c r="I58" s="29"/>
      <c r="J58" s="27"/>
      <c r="K58" s="28"/>
      <c r="L58" s="29"/>
      <c r="M58" s="29"/>
      <c r="N58" s="29"/>
      <c r="O58" s="28"/>
      <c r="P58" s="27"/>
      <c r="Q58" s="24"/>
    </row>
    <row r="59" spans="1:17" ht="12.75">
      <c r="A59" s="23">
        <v>9</v>
      </c>
      <c r="B59" s="27"/>
      <c r="C59" s="27"/>
      <c r="D59" s="27"/>
      <c r="E59" s="27"/>
      <c r="F59" s="27"/>
      <c r="G59" s="27"/>
      <c r="H59" s="28"/>
      <c r="I59" s="29"/>
      <c r="J59" s="27"/>
      <c r="K59" s="28"/>
      <c r="L59" s="29"/>
      <c r="M59" s="29"/>
      <c r="N59" s="29"/>
      <c r="O59" s="28"/>
      <c r="P59" s="27"/>
      <c r="Q59" s="24"/>
    </row>
    <row r="60" spans="1:17" ht="12.75">
      <c r="A60" s="23">
        <v>10</v>
      </c>
      <c r="B60" s="27"/>
      <c r="C60" s="27"/>
      <c r="D60" s="27"/>
      <c r="E60" s="27"/>
      <c r="F60" s="27"/>
      <c r="G60" s="27"/>
      <c r="H60" s="28"/>
      <c r="I60" s="29"/>
      <c r="J60" s="27"/>
      <c r="K60" s="28"/>
      <c r="L60" s="29"/>
      <c r="M60" s="29"/>
      <c r="N60" s="29"/>
      <c r="O60" s="28"/>
      <c r="P60" s="27"/>
      <c r="Q60" s="24"/>
    </row>
    <row r="61" spans="1:17" ht="12.75">
      <c r="A61" s="23">
        <v>11</v>
      </c>
      <c r="B61" s="27"/>
      <c r="C61" s="27"/>
      <c r="D61" s="27"/>
      <c r="E61" s="27"/>
      <c r="F61" s="27"/>
      <c r="G61" s="27"/>
      <c r="H61" s="28"/>
      <c r="I61" s="29"/>
      <c r="J61" s="27"/>
      <c r="K61" s="28"/>
      <c r="L61" s="29"/>
      <c r="M61" s="29"/>
      <c r="N61" s="29"/>
      <c r="O61" s="28"/>
      <c r="P61" s="27"/>
      <c r="Q61" s="24"/>
    </row>
    <row r="62" spans="1:17" ht="12.75">
      <c r="A62" s="23">
        <v>12</v>
      </c>
      <c r="B62" s="27"/>
      <c r="C62" s="27"/>
      <c r="D62" s="27"/>
      <c r="E62" s="27"/>
      <c r="F62" s="27"/>
      <c r="G62" s="27"/>
      <c r="H62" s="28"/>
      <c r="I62" s="29"/>
      <c r="J62" s="27"/>
      <c r="K62" s="28"/>
      <c r="L62" s="29"/>
      <c r="M62" s="29"/>
      <c r="N62" s="29"/>
      <c r="O62" s="28"/>
      <c r="P62" s="27"/>
      <c r="Q62" s="24"/>
    </row>
    <row r="63" spans="1:17" ht="12.75">
      <c r="A63" s="23">
        <v>13</v>
      </c>
      <c r="B63" s="27"/>
      <c r="C63" s="27"/>
      <c r="D63" s="27"/>
      <c r="E63" s="27"/>
      <c r="F63" s="27"/>
      <c r="G63" s="27"/>
      <c r="H63" s="28"/>
      <c r="I63" s="29"/>
      <c r="J63" s="27"/>
      <c r="K63" s="28"/>
      <c r="L63" s="29"/>
      <c r="M63" s="29"/>
      <c r="N63" s="29"/>
      <c r="O63" s="28"/>
      <c r="P63" s="27"/>
      <c r="Q63" s="24"/>
    </row>
    <row r="64" spans="1:17" ht="12.75">
      <c r="A64" s="23">
        <v>14</v>
      </c>
      <c r="B64" s="27"/>
      <c r="C64" s="27"/>
      <c r="D64" s="27"/>
      <c r="E64" s="27"/>
      <c r="F64" s="27"/>
      <c r="G64" s="27"/>
      <c r="H64" s="28"/>
      <c r="I64" s="29"/>
      <c r="J64" s="27"/>
      <c r="K64" s="28"/>
      <c r="L64" s="29"/>
      <c r="M64" s="29"/>
      <c r="N64" s="29"/>
      <c r="O64" s="28"/>
      <c r="P64" s="27"/>
      <c r="Q64" s="24"/>
    </row>
    <row r="65" spans="1:17" ht="12.75">
      <c r="A65" s="23">
        <v>15</v>
      </c>
      <c r="B65" s="27"/>
      <c r="C65" s="27"/>
      <c r="D65" s="27"/>
      <c r="E65" s="27"/>
      <c r="F65" s="27"/>
      <c r="G65" s="27"/>
      <c r="H65" s="28"/>
      <c r="I65" s="29"/>
      <c r="J65" s="27"/>
      <c r="K65" s="28"/>
      <c r="L65" s="29"/>
      <c r="M65" s="29"/>
      <c r="N65" s="29"/>
      <c r="O65" s="28"/>
      <c r="P65" s="27"/>
      <c r="Q65" s="24"/>
    </row>
    <row r="66" spans="1:17" ht="12.75">
      <c r="A66" s="23">
        <v>16</v>
      </c>
      <c r="B66" s="27"/>
      <c r="C66" s="27"/>
      <c r="D66" s="27"/>
      <c r="E66" s="27"/>
      <c r="F66" s="27"/>
      <c r="G66" s="27"/>
      <c r="H66" s="28"/>
      <c r="I66" s="29"/>
      <c r="J66" s="27"/>
      <c r="K66" s="28"/>
      <c r="L66" s="29"/>
      <c r="M66" s="29"/>
      <c r="N66" s="29"/>
      <c r="O66" s="28"/>
      <c r="P66" s="27"/>
      <c r="Q66" s="24"/>
    </row>
    <row r="67" spans="1:17" ht="12.75">
      <c r="A67" s="23">
        <v>17</v>
      </c>
      <c r="B67" s="27"/>
      <c r="C67" s="27"/>
      <c r="D67" s="27"/>
      <c r="E67" s="27"/>
      <c r="F67" s="27"/>
      <c r="G67" s="27"/>
      <c r="H67" s="28"/>
      <c r="I67" s="29"/>
      <c r="J67" s="27"/>
      <c r="K67" s="28"/>
      <c r="L67" s="29"/>
      <c r="M67" s="29"/>
      <c r="N67" s="29"/>
      <c r="O67" s="28"/>
      <c r="P67" s="27"/>
      <c r="Q67" s="24"/>
    </row>
    <row r="68" spans="1:17" ht="12.75">
      <c r="A68" s="23">
        <v>18</v>
      </c>
      <c r="B68" s="27"/>
      <c r="C68" s="27"/>
      <c r="D68" s="27"/>
      <c r="E68" s="27"/>
      <c r="F68" s="27"/>
      <c r="G68" s="27"/>
      <c r="H68" s="28"/>
      <c r="I68" s="29"/>
      <c r="J68" s="27"/>
      <c r="K68" s="28"/>
      <c r="L68" s="29"/>
      <c r="M68" s="29"/>
      <c r="N68" s="29"/>
      <c r="O68" s="28"/>
      <c r="P68" s="27"/>
      <c r="Q68" s="24"/>
    </row>
    <row r="69" spans="1:17" ht="12.75">
      <c r="A69" s="23">
        <v>19</v>
      </c>
      <c r="B69" s="27"/>
      <c r="C69" s="27"/>
      <c r="D69" s="27"/>
      <c r="E69" s="27"/>
      <c r="F69" s="27"/>
      <c r="G69" s="27"/>
      <c r="H69" s="28"/>
      <c r="I69" s="29"/>
      <c r="J69" s="27"/>
      <c r="K69" s="28"/>
      <c r="L69" s="29"/>
      <c r="M69" s="29"/>
      <c r="N69" s="29"/>
      <c r="O69" s="28"/>
      <c r="P69" s="27"/>
      <c r="Q69" s="24"/>
    </row>
    <row r="70" spans="1:17" ht="12.75">
      <c r="A70" s="23">
        <v>20</v>
      </c>
      <c r="B70" s="27"/>
      <c r="C70" s="27"/>
      <c r="D70" s="27"/>
      <c r="E70" s="27"/>
      <c r="F70" s="27"/>
      <c r="G70" s="27"/>
      <c r="H70" s="28"/>
      <c r="I70" s="29"/>
      <c r="J70" s="27"/>
      <c r="K70" s="28"/>
      <c r="L70" s="29"/>
      <c r="M70" s="29"/>
      <c r="N70" s="29"/>
      <c r="O70" s="28"/>
      <c r="P70" s="27"/>
      <c r="Q70" s="24"/>
    </row>
    <row r="71" spans="1:17" ht="12.75">
      <c r="A71" s="23">
        <v>21</v>
      </c>
      <c r="B71" s="27"/>
      <c r="C71" s="27"/>
      <c r="D71" s="27"/>
      <c r="E71" s="27"/>
      <c r="F71" s="27"/>
      <c r="G71" s="27"/>
      <c r="H71" s="28"/>
      <c r="I71" s="29"/>
      <c r="J71" s="27"/>
      <c r="K71" s="28"/>
      <c r="L71" s="29"/>
      <c r="M71" s="29"/>
      <c r="N71" s="29"/>
      <c r="O71" s="28"/>
      <c r="P71" s="27"/>
      <c r="Q71" s="24"/>
    </row>
    <row r="72" spans="1:17" ht="12.75">
      <c r="A72" s="23">
        <v>22</v>
      </c>
      <c r="B72" s="27"/>
      <c r="C72" s="27"/>
      <c r="D72" s="27"/>
      <c r="E72" s="27"/>
      <c r="F72" s="27"/>
      <c r="G72" s="27"/>
      <c r="H72" s="28"/>
      <c r="I72" s="29"/>
      <c r="J72" s="27"/>
      <c r="K72" s="28"/>
      <c r="L72" s="29"/>
      <c r="M72" s="29"/>
      <c r="N72" s="29"/>
      <c r="O72" s="28"/>
      <c r="P72" s="27"/>
      <c r="Q72" s="24"/>
    </row>
    <row r="73" spans="1:17" ht="12.75">
      <c r="A73" s="23">
        <v>23</v>
      </c>
      <c r="B73" s="27"/>
      <c r="C73" s="27"/>
      <c r="D73" s="27"/>
      <c r="E73" s="27"/>
      <c r="F73" s="27"/>
      <c r="G73" s="27"/>
      <c r="H73" s="28"/>
      <c r="I73" s="29"/>
      <c r="J73" s="27"/>
      <c r="K73" s="28"/>
      <c r="L73" s="29"/>
      <c r="M73" s="29"/>
      <c r="N73" s="29"/>
      <c r="O73" s="28"/>
      <c r="P73" s="27"/>
      <c r="Q73" s="24"/>
    </row>
    <row r="74" spans="1:17" ht="12.75">
      <c r="A74" s="23">
        <v>24</v>
      </c>
      <c r="B74" s="27"/>
      <c r="C74" s="27"/>
      <c r="D74" s="27"/>
      <c r="E74" s="27"/>
      <c r="F74" s="27"/>
      <c r="G74" s="27"/>
      <c r="H74" s="28"/>
      <c r="I74" s="29"/>
      <c r="J74" s="27"/>
      <c r="K74" s="28"/>
      <c r="L74" s="29"/>
      <c r="M74" s="29"/>
      <c r="N74" s="29"/>
      <c r="O74" s="28"/>
      <c r="P74" s="27"/>
      <c r="Q74" s="24"/>
    </row>
    <row r="75" spans="1:17" ht="12.75">
      <c r="A75" s="23">
        <v>25</v>
      </c>
      <c r="B75" s="27"/>
      <c r="C75" s="27"/>
      <c r="D75" s="27"/>
      <c r="E75" s="27"/>
      <c r="F75" s="27"/>
      <c r="G75" s="27"/>
      <c r="H75" s="28"/>
      <c r="I75" s="29"/>
      <c r="J75" s="27"/>
      <c r="K75" s="28"/>
      <c r="L75" s="29"/>
      <c r="M75" s="29"/>
      <c r="N75" s="29"/>
      <c r="O75" s="28"/>
      <c r="P75" s="27"/>
      <c r="Q75" s="24"/>
    </row>
    <row r="76" spans="1:17" ht="12.75">
      <c r="A76" s="23">
        <v>26</v>
      </c>
      <c r="B76" s="27"/>
      <c r="C76" s="27"/>
      <c r="D76" s="27"/>
      <c r="E76" s="27"/>
      <c r="F76" s="27"/>
      <c r="G76" s="27"/>
      <c r="H76" s="28"/>
      <c r="I76" s="29"/>
      <c r="J76" s="27"/>
      <c r="K76" s="28"/>
      <c r="L76" s="29"/>
      <c r="M76" s="29"/>
      <c r="N76" s="29"/>
      <c r="O76" s="28"/>
      <c r="P76" s="27"/>
      <c r="Q76" s="24"/>
    </row>
    <row r="77" spans="1:17" ht="12.75">
      <c r="A77" s="23">
        <v>27</v>
      </c>
      <c r="B77" s="27"/>
      <c r="C77" s="27"/>
      <c r="D77" s="27"/>
      <c r="E77" s="27"/>
      <c r="F77" s="27"/>
      <c r="G77" s="27"/>
      <c r="H77" s="28"/>
      <c r="I77" s="29"/>
      <c r="J77" s="27"/>
      <c r="K77" s="28"/>
      <c r="L77" s="29"/>
      <c r="M77" s="29"/>
      <c r="N77" s="29"/>
      <c r="O77" s="28"/>
      <c r="P77" s="27"/>
      <c r="Q77" s="24"/>
    </row>
    <row r="78" spans="1:17" ht="12.75">
      <c r="A78" s="23">
        <v>28</v>
      </c>
      <c r="B78" s="27"/>
      <c r="C78" s="27"/>
      <c r="D78" s="27"/>
      <c r="E78" s="27"/>
      <c r="F78" s="27"/>
      <c r="G78" s="27"/>
      <c r="H78" s="28"/>
      <c r="I78" s="29"/>
      <c r="J78" s="27"/>
      <c r="K78" s="28"/>
      <c r="L78" s="29"/>
      <c r="M78" s="29"/>
      <c r="N78" s="29"/>
      <c r="O78" s="28"/>
      <c r="P78" s="27"/>
      <c r="Q78" s="24"/>
    </row>
    <row r="79" spans="1:17" ht="12.75">
      <c r="A79" s="23">
        <v>29</v>
      </c>
      <c r="B79" s="27"/>
      <c r="C79" s="27"/>
      <c r="D79" s="27"/>
      <c r="E79" s="27"/>
      <c r="F79" s="27"/>
      <c r="G79" s="27"/>
      <c r="H79" s="28"/>
      <c r="I79" s="29"/>
      <c r="J79" s="27"/>
      <c r="K79" s="28"/>
      <c r="L79" s="29"/>
      <c r="M79" s="29"/>
      <c r="N79" s="29"/>
      <c r="O79" s="28"/>
      <c r="P79" s="27"/>
      <c r="Q79" s="24"/>
    </row>
    <row r="80" spans="1:17" ht="12.75">
      <c r="A80" s="23">
        <v>30</v>
      </c>
      <c r="B80" s="27"/>
      <c r="C80" s="27"/>
      <c r="D80" s="27"/>
      <c r="E80" s="27"/>
      <c r="F80" s="27"/>
      <c r="G80" s="27"/>
      <c r="H80" s="28"/>
      <c r="I80" s="29"/>
      <c r="J80" s="27"/>
      <c r="K80" s="28"/>
      <c r="L80" s="29"/>
      <c r="M80" s="29"/>
      <c r="N80" s="29"/>
      <c r="O80" s="28"/>
      <c r="P80" s="27"/>
      <c r="Q80" s="24"/>
    </row>
    <row r="81" spans="1:17" ht="12.75">
      <c r="A81" s="23">
        <v>31</v>
      </c>
      <c r="B81" s="27"/>
      <c r="C81" s="27"/>
      <c r="D81" s="27"/>
      <c r="E81" s="27"/>
      <c r="F81" s="27"/>
      <c r="G81" s="27"/>
      <c r="H81" s="28"/>
      <c r="I81" s="29"/>
      <c r="J81" s="27"/>
      <c r="K81" s="28"/>
      <c r="L81" s="29"/>
      <c r="M81" s="29"/>
      <c r="N81" s="29"/>
      <c r="O81" s="28"/>
      <c r="P81" s="27"/>
      <c r="Q81" s="24"/>
    </row>
    <row r="82" spans="1:17" ht="12.75">
      <c r="A82" s="23">
        <v>32</v>
      </c>
      <c r="B82" s="27"/>
      <c r="C82" s="27"/>
      <c r="D82" s="27"/>
      <c r="E82" s="27"/>
      <c r="F82" s="27"/>
      <c r="G82" s="27"/>
      <c r="H82" s="28"/>
      <c r="I82" s="29"/>
      <c r="J82" s="27"/>
      <c r="K82" s="28"/>
      <c r="L82" s="29"/>
      <c r="M82" s="29"/>
      <c r="N82" s="29"/>
      <c r="O82" s="28"/>
      <c r="P82" s="27"/>
      <c r="Q82" s="24"/>
    </row>
    <row r="83" spans="1:17" ht="12.75">
      <c r="A83" s="23">
        <v>33</v>
      </c>
      <c r="B83" s="27"/>
      <c r="C83" s="27"/>
      <c r="D83" s="27"/>
      <c r="E83" s="27"/>
      <c r="F83" s="27"/>
      <c r="G83" s="27"/>
      <c r="H83" s="28"/>
      <c r="I83" s="29"/>
      <c r="J83" s="27"/>
      <c r="K83" s="28"/>
      <c r="L83" s="29"/>
      <c r="M83" s="29"/>
      <c r="N83" s="29"/>
      <c r="O83" s="28"/>
      <c r="P83" s="27"/>
      <c r="Q83" s="24"/>
    </row>
    <row r="84" spans="1:17" ht="12.75">
      <c r="A84" s="23">
        <v>34</v>
      </c>
      <c r="B84" s="27"/>
      <c r="C84" s="27"/>
      <c r="D84" s="27"/>
      <c r="E84" s="27"/>
      <c r="F84" s="27"/>
      <c r="G84" s="27"/>
      <c r="H84" s="28"/>
      <c r="I84" s="29"/>
      <c r="J84" s="27"/>
      <c r="K84" s="28"/>
      <c r="L84" s="29"/>
      <c r="M84" s="29"/>
      <c r="N84" s="29"/>
      <c r="O84" s="28"/>
      <c r="P84" s="27"/>
      <c r="Q84" s="24"/>
    </row>
    <row r="85" spans="1:17" ht="12.75">
      <c r="A85" s="23">
        <v>35</v>
      </c>
      <c r="B85" s="27"/>
      <c r="C85" s="27"/>
      <c r="D85" s="27"/>
      <c r="E85" s="27"/>
      <c r="F85" s="27"/>
      <c r="G85" s="27"/>
      <c r="H85" s="28"/>
      <c r="I85" s="29"/>
      <c r="J85" s="27"/>
      <c r="K85" s="28"/>
      <c r="L85" s="29"/>
      <c r="M85" s="29"/>
      <c r="N85" s="29"/>
      <c r="O85" s="28"/>
      <c r="P85" s="27"/>
      <c r="Q85" s="24"/>
    </row>
    <row r="86" spans="1:17" ht="12.75">
      <c r="A86" s="23">
        <v>36</v>
      </c>
      <c r="B86" s="27"/>
      <c r="C86" s="27"/>
      <c r="D86" s="27"/>
      <c r="E86" s="27"/>
      <c r="F86" s="27"/>
      <c r="G86" s="27"/>
      <c r="H86" s="28"/>
      <c r="I86" s="29"/>
      <c r="J86" s="27"/>
      <c r="K86" s="28"/>
      <c r="L86" s="29"/>
      <c r="M86" s="29"/>
      <c r="N86" s="29"/>
      <c r="O86" s="28"/>
      <c r="P86" s="27"/>
      <c r="Q86" s="24"/>
    </row>
    <row r="87" spans="1:17" ht="12.75">
      <c r="A87" s="23">
        <v>37</v>
      </c>
      <c r="B87" s="27"/>
      <c r="C87" s="27"/>
      <c r="D87" s="27"/>
      <c r="E87" s="27"/>
      <c r="F87" s="27"/>
      <c r="G87" s="27"/>
      <c r="H87" s="28"/>
      <c r="I87" s="29"/>
      <c r="J87" s="27"/>
      <c r="K87" s="28"/>
      <c r="L87" s="29"/>
      <c r="M87" s="29"/>
      <c r="N87" s="29"/>
      <c r="O87" s="28"/>
      <c r="P87" s="27"/>
      <c r="Q87" s="24"/>
    </row>
    <row r="88" spans="1:17" ht="12.75">
      <c r="A88" s="23">
        <v>38</v>
      </c>
      <c r="B88" s="27"/>
      <c r="C88" s="27"/>
      <c r="D88" s="27"/>
      <c r="E88" s="27"/>
      <c r="F88" s="27"/>
      <c r="G88" s="27"/>
      <c r="H88" s="28"/>
      <c r="I88" s="29"/>
      <c r="J88" s="27"/>
      <c r="K88" s="28"/>
      <c r="L88" s="29"/>
      <c r="M88" s="29"/>
      <c r="N88" s="29"/>
      <c r="O88" s="28"/>
      <c r="P88" s="27"/>
      <c r="Q88" s="24"/>
    </row>
    <row r="89" spans="1:17" ht="12.75">
      <c r="A89" s="23">
        <v>39</v>
      </c>
      <c r="B89" s="27"/>
      <c r="C89" s="27"/>
      <c r="D89" s="27"/>
      <c r="E89" s="27"/>
      <c r="F89" s="27"/>
      <c r="G89" s="27"/>
      <c r="H89" s="28"/>
      <c r="I89" s="29"/>
      <c r="J89" s="27"/>
      <c r="K89" s="28"/>
      <c r="L89" s="29"/>
      <c r="M89" s="29"/>
      <c r="N89" s="29"/>
      <c r="O89" s="28"/>
      <c r="P89" s="27"/>
      <c r="Q89" s="24"/>
    </row>
    <row r="90" spans="1:17" ht="12.75">
      <c r="A90" s="23">
        <v>40</v>
      </c>
      <c r="B90" s="27"/>
      <c r="C90" s="27"/>
      <c r="D90" s="27"/>
      <c r="E90" s="27"/>
      <c r="F90" s="27"/>
      <c r="G90" s="27"/>
      <c r="H90" s="28"/>
      <c r="I90" s="29"/>
      <c r="J90" s="27"/>
      <c r="K90" s="28"/>
      <c r="L90" s="29"/>
      <c r="M90" s="29"/>
      <c r="N90" s="29"/>
      <c r="O90" s="28"/>
      <c r="P90" s="27"/>
      <c r="Q90" s="24"/>
    </row>
    <row r="91" spans="1:17" ht="12.75">
      <c r="A91" s="23">
        <v>41</v>
      </c>
      <c r="B91" s="27"/>
      <c r="C91" s="27"/>
      <c r="D91" s="27"/>
      <c r="E91" s="27"/>
      <c r="F91" s="27"/>
      <c r="G91" s="27"/>
      <c r="H91" s="28"/>
      <c r="I91" s="29"/>
      <c r="J91" s="27"/>
      <c r="K91" s="28"/>
      <c r="L91" s="29"/>
      <c r="M91" s="29"/>
      <c r="N91" s="29"/>
      <c r="O91" s="28"/>
      <c r="P91" s="27"/>
      <c r="Q91" s="24"/>
    </row>
    <row r="92" spans="1:17" ht="12.75">
      <c r="A92" s="23">
        <v>42</v>
      </c>
      <c r="B92" s="27"/>
      <c r="C92" s="27"/>
      <c r="D92" s="27"/>
      <c r="E92" s="27"/>
      <c r="F92" s="27"/>
      <c r="G92" s="27"/>
      <c r="H92" s="28"/>
      <c r="I92" s="29"/>
      <c r="J92" s="27"/>
      <c r="K92" s="28"/>
      <c r="L92" s="29"/>
      <c r="M92" s="29"/>
      <c r="N92" s="29"/>
      <c r="O92" s="28"/>
      <c r="P92" s="27"/>
      <c r="Q92" s="24"/>
    </row>
    <row r="93" spans="1:17" ht="12.75">
      <c r="A93" s="23">
        <v>43</v>
      </c>
      <c r="B93" s="27"/>
      <c r="C93" s="27"/>
      <c r="D93" s="27"/>
      <c r="E93" s="27"/>
      <c r="F93" s="27"/>
      <c r="G93" s="27"/>
      <c r="H93" s="28"/>
      <c r="I93" s="29"/>
      <c r="J93" s="27"/>
      <c r="K93" s="28"/>
      <c r="L93" s="29"/>
      <c r="M93" s="29"/>
      <c r="N93" s="29"/>
      <c r="O93" s="28"/>
      <c r="P93" s="27"/>
      <c r="Q93" s="24"/>
    </row>
    <row r="94" spans="1:17" ht="12.75">
      <c r="A94" s="23">
        <v>44</v>
      </c>
      <c r="B94" s="27"/>
      <c r="C94" s="27"/>
      <c r="D94" s="27"/>
      <c r="E94" s="27"/>
      <c r="F94" s="27"/>
      <c r="G94" s="27"/>
      <c r="H94" s="28"/>
      <c r="I94" s="29"/>
      <c r="J94" s="27"/>
      <c r="K94" s="28"/>
      <c r="L94" s="29"/>
      <c r="M94" s="29"/>
      <c r="N94" s="29"/>
      <c r="O94" s="28"/>
      <c r="P94" s="27"/>
      <c r="Q94" s="24"/>
    </row>
    <row r="95" spans="1:17" ht="12.75">
      <c r="A95" s="23">
        <v>45</v>
      </c>
      <c r="B95" s="27"/>
      <c r="C95" s="27"/>
      <c r="D95" s="27"/>
      <c r="E95" s="27"/>
      <c r="F95" s="27"/>
      <c r="G95" s="27"/>
      <c r="H95" s="28"/>
      <c r="I95" s="29"/>
      <c r="J95" s="27"/>
      <c r="K95" s="28"/>
      <c r="L95" s="29"/>
      <c r="M95" s="29"/>
      <c r="N95" s="29"/>
      <c r="O95" s="28"/>
      <c r="P95" s="27"/>
      <c r="Q95" s="24"/>
    </row>
    <row r="96" spans="1:17" ht="12.75">
      <c r="A96" s="23">
        <v>46</v>
      </c>
      <c r="B96" s="27"/>
      <c r="C96" s="27"/>
      <c r="D96" s="27"/>
      <c r="E96" s="27"/>
      <c r="F96" s="27"/>
      <c r="G96" s="27"/>
      <c r="H96" s="28"/>
      <c r="I96" s="29"/>
      <c r="J96" s="27"/>
      <c r="K96" s="28"/>
      <c r="L96" s="29"/>
      <c r="M96" s="29"/>
      <c r="N96" s="29"/>
      <c r="O96" s="28"/>
      <c r="P96" s="27"/>
      <c r="Q96" s="24"/>
    </row>
    <row r="97" spans="1:17" ht="12.75">
      <c r="A97" s="23">
        <v>47</v>
      </c>
      <c r="B97" s="27"/>
      <c r="C97" s="27"/>
      <c r="D97" s="27"/>
      <c r="E97" s="27"/>
      <c r="F97" s="27"/>
      <c r="G97" s="27"/>
      <c r="H97" s="28"/>
      <c r="I97" s="29"/>
      <c r="J97" s="27"/>
      <c r="K97" s="28"/>
      <c r="L97" s="29"/>
      <c r="M97" s="29"/>
      <c r="N97" s="29"/>
      <c r="O97" s="28"/>
      <c r="P97" s="27"/>
      <c r="Q97" s="24"/>
    </row>
    <row r="98" spans="1:17" ht="12.75">
      <c r="A98" s="23">
        <v>48</v>
      </c>
      <c r="B98" s="27"/>
      <c r="C98" s="27"/>
      <c r="D98" s="27"/>
      <c r="E98" s="27"/>
      <c r="F98" s="27"/>
      <c r="G98" s="27"/>
      <c r="H98" s="28"/>
      <c r="I98" s="29"/>
      <c r="J98" s="27"/>
      <c r="K98" s="28"/>
      <c r="L98" s="29"/>
      <c r="M98" s="29"/>
      <c r="N98" s="29"/>
      <c r="O98" s="28"/>
      <c r="P98" s="27"/>
      <c r="Q98" s="24"/>
    </row>
    <row r="99" spans="1:17" ht="12.75">
      <c r="A99" s="23">
        <v>49</v>
      </c>
      <c r="B99" s="27"/>
      <c r="C99" s="27"/>
      <c r="D99" s="27"/>
      <c r="E99" s="27"/>
      <c r="F99" s="27"/>
      <c r="G99" s="27"/>
      <c r="H99" s="28"/>
      <c r="I99" s="29"/>
      <c r="J99" s="27"/>
      <c r="K99" s="28"/>
      <c r="L99" s="29"/>
      <c r="M99" s="29"/>
      <c r="N99" s="29"/>
      <c r="O99" s="28"/>
      <c r="P99" s="27"/>
      <c r="Q99" s="24"/>
    </row>
    <row r="100" spans="1:17" ht="12.75">
      <c r="A100" s="23">
        <v>50</v>
      </c>
      <c r="B100" s="27"/>
      <c r="C100" s="27"/>
      <c r="D100" s="27"/>
      <c r="E100" s="27"/>
      <c r="F100" s="27"/>
      <c r="G100" s="27"/>
      <c r="H100" s="28"/>
      <c r="I100" s="29"/>
      <c r="J100" s="27"/>
      <c r="K100" s="28"/>
      <c r="L100" s="29"/>
      <c r="M100" s="29"/>
      <c r="N100" s="29"/>
      <c r="O100" s="28"/>
      <c r="P100" s="27"/>
      <c r="Q100" s="24"/>
    </row>
    <row r="101" spans="1:17" ht="14.25" customHeight="1">
      <c r="A101" s="206" t="s">
        <v>247</v>
      </c>
      <c r="B101" s="206"/>
      <c r="C101" s="206"/>
      <c r="D101" s="206"/>
      <c r="E101" s="206"/>
      <c r="F101" s="206"/>
      <c r="G101" s="206"/>
      <c r="H101" s="37">
        <v>0</v>
      </c>
      <c r="I101" s="31">
        <f>SUM(I57:I100)</f>
        <v>0</v>
      </c>
      <c r="J101" s="68"/>
      <c r="K101" s="30">
        <v>0</v>
      </c>
      <c r="L101" s="31">
        <f>SUM(L57:L100)</f>
        <v>0</v>
      </c>
      <c r="M101" s="31">
        <f>SUM(M57:M100)</f>
        <v>0</v>
      </c>
      <c r="N101" s="31">
        <f>SUM(N57:N100)</f>
        <v>0</v>
      </c>
      <c r="O101" s="32"/>
      <c r="P101" s="33"/>
      <c r="Q101" s="24"/>
    </row>
    <row r="102" spans="1:17" ht="12.75">
      <c r="A102" s="11" t="e">
        <f>CONCATENATE("Число порядкових номерів на сторінці: ",ЧислоПрописом(COUNTA(A57:A100))," (з ",A57," по ",A100,")")</f>
        <v>#NAME?</v>
      </c>
      <c r="B102" s="33"/>
      <c r="C102" s="33"/>
      <c r="D102" s="33"/>
      <c r="E102" s="33"/>
      <c r="F102" s="33"/>
      <c r="G102" s="34" t="e">
        <f>CONCATENATE("Загальна кількість у натуральних вимірах фактично на сторінці: ",ЧислоПрописом(H101))</f>
        <v>#NAME?</v>
      </c>
      <c r="H102" s="32"/>
      <c r="I102" s="35"/>
      <c r="J102" s="68"/>
      <c r="K102" s="32"/>
      <c r="L102" s="35"/>
      <c r="M102" s="35"/>
      <c r="N102" s="35"/>
      <c r="O102" s="32"/>
      <c r="P102" s="33"/>
      <c r="Q102" s="24"/>
    </row>
    <row r="103" spans="2:17" ht="12.75">
      <c r="B103" s="36"/>
      <c r="C103" s="36"/>
      <c r="E103" s="33"/>
      <c r="G103" s="34" t="e">
        <f>CONCATENATE("Загальна кількість у натуральних вимірах за даними бухобліку на сторінці: ",ЧислоПрописом(K101))</f>
        <v>#NAME?</v>
      </c>
      <c r="H103" s="32"/>
      <c r="I103" s="35"/>
      <c r="J103" s="68"/>
      <c r="K103" s="32"/>
      <c r="L103" s="35"/>
      <c r="M103" s="35"/>
      <c r="N103" s="35"/>
      <c r="O103" s="32"/>
      <c r="P103" s="33"/>
      <c r="Q103" s="24"/>
    </row>
    <row r="104" spans="1:17" ht="12.75" customHeight="1">
      <c r="A104" s="205" t="s">
        <v>229</v>
      </c>
      <c r="B104" s="205" t="s">
        <v>230</v>
      </c>
      <c r="C104" s="205" t="s">
        <v>528</v>
      </c>
      <c r="D104" s="205" t="s">
        <v>529</v>
      </c>
      <c r="E104" s="205"/>
      <c r="F104" s="205"/>
      <c r="G104" s="205" t="s">
        <v>231</v>
      </c>
      <c r="H104" s="205" t="s">
        <v>232</v>
      </c>
      <c r="I104" s="205"/>
      <c r="J104" s="205" t="s">
        <v>530</v>
      </c>
      <c r="K104" s="205" t="s">
        <v>531</v>
      </c>
      <c r="L104" s="205"/>
      <c r="M104" s="205"/>
      <c r="N104" s="205"/>
      <c r="O104" s="205"/>
      <c r="P104" s="205" t="s">
        <v>248</v>
      </c>
      <c r="Q104" s="24"/>
    </row>
    <row r="105" spans="1:17" ht="12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4"/>
    </row>
    <row r="106" spans="1:17" ht="12.75" customHeight="1">
      <c r="A106" s="205"/>
      <c r="B106" s="205"/>
      <c r="C106" s="205"/>
      <c r="D106" s="92" t="s">
        <v>532</v>
      </c>
      <c r="E106" s="92" t="s">
        <v>533</v>
      </c>
      <c r="F106" s="92" t="s">
        <v>534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4"/>
    </row>
    <row r="107" spans="1:17" ht="22.5" customHeight="1">
      <c r="A107" s="205"/>
      <c r="B107" s="205"/>
      <c r="C107" s="205"/>
      <c r="D107" s="92"/>
      <c r="E107" s="92"/>
      <c r="F107" s="92"/>
      <c r="G107" s="205"/>
      <c r="H107" s="92" t="s">
        <v>233</v>
      </c>
      <c r="I107" s="92" t="s">
        <v>249</v>
      </c>
      <c r="J107" s="205"/>
      <c r="K107" s="92" t="s">
        <v>233</v>
      </c>
      <c r="L107" s="92" t="s">
        <v>535</v>
      </c>
      <c r="M107" s="92" t="s">
        <v>235</v>
      </c>
      <c r="N107" s="92" t="s">
        <v>250</v>
      </c>
      <c r="O107" s="92" t="s">
        <v>237</v>
      </c>
      <c r="P107" s="205"/>
      <c r="Q107" s="24"/>
    </row>
    <row r="108" spans="1:17" ht="45" customHeight="1">
      <c r="A108" s="205"/>
      <c r="B108" s="205"/>
      <c r="C108" s="205"/>
      <c r="D108" s="92"/>
      <c r="E108" s="92"/>
      <c r="F108" s="92"/>
      <c r="G108" s="205"/>
      <c r="H108" s="92"/>
      <c r="I108" s="92"/>
      <c r="J108" s="205"/>
      <c r="K108" s="92"/>
      <c r="L108" s="92"/>
      <c r="M108" s="92"/>
      <c r="N108" s="92"/>
      <c r="O108" s="92"/>
      <c r="P108" s="205"/>
      <c r="Q108" s="24"/>
    </row>
    <row r="109" spans="1:17" ht="12.75">
      <c r="A109" s="26">
        <v>1</v>
      </c>
      <c r="B109" s="26">
        <v>2</v>
      </c>
      <c r="C109" s="26">
        <v>3</v>
      </c>
      <c r="D109" s="26">
        <v>4</v>
      </c>
      <c r="E109" s="26">
        <v>5</v>
      </c>
      <c r="F109" s="26">
        <v>6</v>
      </c>
      <c r="G109" s="26">
        <v>7</v>
      </c>
      <c r="H109" s="26">
        <v>8</v>
      </c>
      <c r="I109" s="26">
        <v>9</v>
      </c>
      <c r="J109" s="26">
        <v>10</v>
      </c>
      <c r="K109" s="26">
        <v>11</v>
      </c>
      <c r="L109" s="26">
        <v>12</v>
      </c>
      <c r="M109" s="26">
        <v>13</v>
      </c>
      <c r="N109" s="26">
        <v>14</v>
      </c>
      <c r="O109" s="26">
        <v>15</v>
      </c>
      <c r="P109" s="26">
        <v>16</v>
      </c>
      <c r="Q109" s="24"/>
    </row>
    <row r="110" spans="1:17" ht="12.75">
      <c r="A110" s="23"/>
      <c r="B110" s="27"/>
      <c r="C110" s="27"/>
      <c r="D110" s="27"/>
      <c r="E110" s="27"/>
      <c r="F110" s="27"/>
      <c r="G110" s="27"/>
      <c r="H110" s="28"/>
      <c r="I110" s="29"/>
      <c r="J110" s="27"/>
      <c r="K110" s="28"/>
      <c r="L110" s="29"/>
      <c r="M110" s="29"/>
      <c r="N110" s="29"/>
      <c r="O110" s="28"/>
      <c r="P110" s="27"/>
      <c r="Q110" s="24"/>
    </row>
    <row r="111" spans="1:17" ht="12.75">
      <c r="A111" s="23"/>
      <c r="B111" s="27"/>
      <c r="C111" s="27"/>
      <c r="D111" s="27"/>
      <c r="E111" s="27"/>
      <c r="F111" s="27"/>
      <c r="G111" s="27"/>
      <c r="H111" s="28"/>
      <c r="I111" s="29"/>
      <c r="J111" s="27"/>
      <c r="K111" s="28"/>
      <c r="L111" s="29"/>
      <c r="M111" s="29"/>
      <c r="N111" s="29"/>
      <c r="O111" s="28"/>
      <c r="P111" s="27"/>
      <c r="Q111" s="24"/>
    </row>
    <row r="112" spans="1:17" ht="12.75">
      <c r="A112" s="23"/>
      <c r="B112" s="27"/>
      <c r="C112" s="27"/>
      <c r="D112" s="27"/>
      <c r="E112" s="27"/>
      <c r="F112" s="27"/>
      <c r="G112" s="27"/>
      <c r="H112" s="28"/>
      <c r="I112" s="29"/>
      <c r="J112" s="27"/>
      <c r="K112" s="28"/>
      <c r="L112" s="29"/>
      <c r="M112" s="29"/>
      <c r="N112" s="29"/>
      <c r="O112" s="28"/>
      <c r="P112" s="27"/>
      <c r="Q112" s="24"/>
    </row>
    <row r="113" spans="1:17" ht="12.75">
      <c r="A113" s="23"/>
      <c r="B113" s="27"/>
      <c r="C113" s="27"/>
      <c r="D113" s="27"/>
      <c r="E113" s="27"/>
      <c r="F113" s="27"/>
      <c r="G113" s="27"/>
      <c r="H113" s="28"/>
      <c r="I113" s="29"/>
      <c r="J113" s="27"/>
      <c r="K113" s="28"/>
      <c r="L113" s="29"/>
      <c r="M113" s="29"/>
      <c r="N113" s="29"/>
      <c r="O113" s="28"/>
      <c r="P113" s="27"/>
      <c r="Q113" s="24"/>
    </row>
    <row r="114" spans="1:17" ht="12.75">
      <c r="A114" s="23"/>
      <c r="B114" s="27"/>
      <c r="C114" s="27"/>
      <c r="D114" s="27"/>
      <c r="E114" s="27"/>
      <c r="F114" s="27"/>
      <c r="G114" s="27"/>
      <c r="H114" s="28"/>
      <c r="I114" s="29"/>
      <c r="J114" s="27"/>
      <c r="K114" s="28"/>
      <c r="L114" s="29"/>
      <c r="M114" s="29"/>
      <c r="N114" s="29"/>
      <c r="O114" s="28"/>
      <c r="P114" s="27"/>
      <c r="Q114" s="24"/>
    </row>
    <row r="115" spans="1:17" ht="12.75">
      <c r="A115" s="23"/>
      <c r="B115" s="27"/>
      <c r="C115" s="27"/>
      <c r="D115" s="27"/>
      <c r="E115" s="27"/>
      <c r="F115" s="27"/>
      <c r="G115" s="27"/>
      <c r="H115" s="28"/>
      <c r="I115" s="29"/>
      <c r="J115" s="27"/>
      <c r="K115" s="28"/>
      <c r="L115" s="29"/>
      <c r="M115" s="29"/>
      <c r="N115" s="29"/>
      <c r="O115" s="28"/>
      <c r="P115" s="27"/>
      <c r="Q115" s="24"/>
    </row>
    <row r="116" spans="1:17" ht="12.75">
      <c r="A116" s="23"/>
      <c r="B116" s="27"/>
      <c r="C116" s="27"/>
      <c r="D116" s="27"/>
      <c r="E116" s="27"/>
      <c r="F116" s="27"/>
      <c r="G116" s="27"/>
      <c r="H116" s="28"/>
      <c r="I116" s="29"/>
      <c r="J116" s="27"/>
      <c r="K116" s="28"/>
      <c r="L116" s="29"/>
      <c r="M116" s="29"/>
      <c r="N116" s="29"/>
      <c r="O116" s="28"/>
      <c r="P116" s="27"/>
      <c r="Q116" s="24"/>
    </row>
    <row r="117" spans="1:17" ht="12.75">
      <c r="A117" s="23"/>
      <c r="B117" s="27"/>
      <c r="C117" s="27"/>
      <c r="D117" s="27"/>
      <c r="E117" s="27"/>
      <c r="F117" s="27"/>
      <c r="G117" s="27"/>
      <c r="H117" s="28"/>
      <c r="I117" s="29"/>
      <c r="J117" s="27"/>
      <c r="K117" s="28"/>
      <c r="L117" s="29"/>
      <c r="M117" s="29"/>
      <c r="N117" s="29"/>
      <c r="O117" s="28"/>
      <c r="P117" s="27"/>
      <c r="Q117" s="24"/>
    </row>
    <row r="118" spans="1:17" ht="12.75">
      <c r="A118" s="23"/>
      <c r="B118" s="27"/>
      <c r="C118" s="27"/>
      <c r="D118" s="27"/>
      <c r="E118" s="27"/>
      <c r="F118" s="27"/>
      <c r="G118" s="27"/>
      <c r="H118" s="28"/>
      <c r="I118" s="29"/>
      <c r="J118" s="27"/>
      <c r="K118" s="28"/>
      <c r="L118" s="29"/>
      <c r="M118" s="29"/>
      <c r="N118" s="29"/>
      <c r="O118" s="28"/>
      <c r="P118" s="27"/>
      <c r="Q118" s="24"/>
    </row>
    <row r="119" spans="1:17" ht="12.75">
      <c r="A119" s="23"/>
      <c r="B119" s="27"/>
      <c r="C119" s="27"/>
      <c r="D119" s="27"/>
      <c r="E119" s="27"/>
      <c r="F119" s="27"/>
      <c r="G119" s="27"/>
      <c r="H119" s="28"/>
      <c r="I119" s="29"/>
      <c r="J119" s="27"/>
      <c r="K119" s="28"/>
      <c r="L119" s="29"/>
      <c r="M119" s="29"/>
      <c r="N119" s="29"/>
      <c r="O119" s="28"/>
      <c r="P119" s="27"/>
      <c r="Q119" s="24"/>
    </row>
    <row r="120" spans="1:17" ht="12.75">
      <c r="A120" s="23"/>
      <c r="B120" s="27"/>
      <c r="C120" s="27"/>
      <c r="D120" s="27"/>
      <c r="E120" s="27"/>
      <c r="F120" s="27"/>
      <c r="G120" s="27"/>
      <c r="H120" s="28"/>
      <c r="I120" s="29"/>
      <c r="J120" s="27"/>
      <c r="K120" s="28"/>
      <c r="L120" s="29"/>
      <c r="M120" s="29"/>
      <c r="N120" s="29"/>
      <c r="O120" s="28"/>
      <c r="P120" s="27"/>
      <c r="Q120" s="24"/>
    </row>
    <row r="121" spans="1:17" ht="12.75">
      <c r="A121" s="23"/>
      <c r="B121" s="27"/>
      <c r="C121" s="27"/>
      <c r="D121" s="27"/>
      <c r="E121" s="27"/>
      <c r="F121" s="27"/>
      <c r="G121" s="27"/>
      <c r="H121" s="28"/>
      <c r="I121" s="29"/>
      <c r="J121" s="27"/>
      <c r="K121" s="28"/>
      <c r="L121" s="29"/>
      <c r="M121" s="29"/>
      <c r="N121" s="29"/>
      <c r="O121" s="28"/>
      <c r="P121" s="27"/>
      <c r="Q121" s="24"/>
    </row>
    <row r="122" spans="1:17" ht="12.75">
      <c r="A122" s="23"/>
      <c r="B122" s="27"/>
      <c r="C122" s="27"/>
      <c r="D122" s="27"/>
      <c r="E122" s="27"/>
      <c r="F122" s="27"/>
      <c r="G122" s="27"/>
      <c r="H122" s="28"/>
      <c r="I122" s="29"/>
      <c r="J122" s="27"/>
      <c r="K122" s="28"/>
      <c r="L122" s="29"/>
      <c r="M122" s="29"/>
      <c r="N122" s="29"/>
      <c r="O122" s="28"/>
      <c r="P122" s="27"/>
      <c r="Q122" s="24"/>
    </row>
    <row r="123" spans="1:17" ht="12.75">
      <c r="A123" s="23"/>
      <c r="B123" s="27"/>
      <c r="C123" s="27"/>
      <c r="D123" s="27"/>
      <c r="E123" s="27"/>
      <c r="F123" s="27"/>
      <c r="G123" s="27"/>
      <c r="H123" s="28"/>
      <c r="I123" s="29"/>
      <c r="J123" s="27"/>
      <c r="K123" s="28"/>
      <c r="L123" s="29"/>
      <c r="M123" s="29"/>
      <c r="N123" s="29"/>
      <c r="O123" s="28"/>
      <c r="P123" s="27"/>
      <c r="Q123" s="24"/>
    </row>
    <row r="124" spans="1:17" ht="12.75">
      <c r="A124" s="23"/>
      <c r="B124" s="27"/>
      <c r="C124" s="27"/>
      <c r="D124" s="27"/>
      <c r="E124" s="27"/>
      <c r="F124" s="27"/>
      <c r="G124" s="27"/>
      <c r="H124" s="28"/>
      <c r="I124" s="29"/>
      <c r="J124" s="27"/>
      <c r="K124" s="28"/>
      <c r="L124" s="29"/>
      <c r="M124" s="29"/>
      <c r="N124" s="29"/>
      <c r="O124" s="28"/>
      <c r="P124" s="27"/>
      <c r="Q124" s="24"/>
    </row>
    <row r="125" spans="1:17" ht="12.75">
      <c r="A125" s="23"/>
      <c r="B125" s="27"/>
      <c r="C125" s="27"/>
      <c r="D125" s="27"/>
      <c r="E125" s="27"/>
      <c r="F125" s="27"/>
      <c r="G125" s="27"/>
      <c r="H125" s="28"/>
      <c r="I125" s="29"/>
      <c r="J125" s="27"/>
      <c r="K125" s="28"/>
      <c r="L125" s="29"/>
      <c r="M125" s="29"/>
      <c r="N125" s="29"/>
      <c r="O125" s="28"/>
      <c r="P125" s="27"/>
      <c r="Q125" s="24"/>
    </row>
    <row r="126" spans="1:17" ht="12.75">
      <c r="A126" s="23"/>
      <c r="B126" s="27"/>
      <c r="C126" s="27"/>
      <c r="D126" s="27"/>
      <c r="E126" s="27"/>
      <c r="F126" s="27"/>
      <c r="G126" s="27"/>
      <c r="H126" s="28"/>
      <c r="I126" s="29"/>
      <c r="J126" s="27"/>
      <c r="K126" s="28"/>
      <c r="L126" s="29"/>
      <c r="M126" s="29"/>
      <c r="N126" s="29"/>
      <c r="O126" s="28"/>
      <c r="P126" s="27"/>
      <c r="Q126" s="24"/>
    </row>
    <row r="127" spans="1:17" ht="12.75">
      <c r="A127" s="23"/>
      <c r="B127" s="27"/>
      <c r="C127" s="27"/>
      <c r="D127" s="27"/>
      <c r="E127" s="27"/>
      <c r="F127" s="27"/>
      <c r="G127" s="27"/>
      <c r="H127" s="28"/>
      <c r="I127" s="29"/>
      <c r="J127" s="27"/>
      <c r="K127" s="28"/>
      <c r="L127" s="29"/>
      <c r="M127" s="29"/>
      <c r="N127" s="29"/>
      <c r="O127" s="28"/>
      <c r="P127" s="27"/>
      <c r="Q127" s="24"/>
    </row>
    <row r="128" spans="1:17" ht="12.75">
      <c r="A128" s="23"/>
      <c r="B128" s="27"/>
      <c r="C128" s="27"/>
      <c r="D128" s="27"/>
      <c r="E128" s="27"/>
      <c r="F128" s="27"/>
      <c r="G128" s="27"/>
      <c r="H128" s="28"/>
      <c r="I128" s="29"/>
      <c r="J128" s="27"/>
      <c r="K128" s="28"/>
      <c r="L128" s="29"/>
      <c r="M128" s="29"/>
      <c r="N128" s="29"/>
      <c r="O128" s="28"/>
      <c r="P128" s="27"/>
      <c r="Q128" s="24"/>
    </row>
    <row r="129" spans="1:17" ht="12.75">
      <c r="A129" s="23"/>
      <c r="B129" s="27"/>
      <c r="C129" s="27"/>
      <c r="D129" s="27"/>
      <c r="E129" s="27"/>
      <c r="F129" s="27"/>
      <c r="G129" s="27"/>
      <c r="H129" s="28"/>
      <c r="I129" s="29"/>
      <c r="J129" s="27"/>
      <c r="K129" s="28"/>
      <c r="L129" s="29"/>
      <c r="M129" s="29"/>
      <c r="N129" s="29"/>
      <c r="O129" s="28"/>
      <c r="P129" s="27"/>
      <c r="Q129" s="24"/>
    </row>
    <row r="130" spans="1:17" ht="12.75">
      <c r="A130" s="23"/>
      <c r="B130" s="27"/>
      <c r="C130" s="27"/>
      <c r="D130" s="27"/>
      <c r="E130" s="27"/>
      <c r="F130" s="27"/>
      <c r="G130" s="27"/>
      <c r="H130" s="28"/>
      <c r="I130" s="29"/>
      <c r="J130" s="27"/>
      <c r="K130" s="28"/>
      <c r="L130" s="29"/>
      <c r="M130" s="29"/>
      <c r="N130" s="29"/>
      <c r="O130" s="28"/>
      <c r="P130" s="27"/>
      <c r="Q130" s="24"/>
    </row>
    <row r="131" spans="1:17" ht="12.75">
      <c r="A131" s="23"/>
      <c r="B131" s="27"/>
      <c r="C131" s="27"/>
      <c r="D131" s="27"/>
      <c r="E131" s="27"/>
      <c r="F131" s="27"/>
      <c r="G131" s="27"/>
      <c r="H131" s="28"/>
      <c r="I131" s="29"/>
      <c r="J131" s="27"/>
      <c r="K131" s="28"/>
      <c r="L131" s="29"/>
      <c r="M131" s="29"/>
      <c r="N131" s="29"/>
      <c r="O131" s="28"/>
      <c r="P131" s="27"/>
      <c r="Q131" s="24"/>
    </row>
    <row r="132" spans="1:17" ht="12.75">
      <c r="A132" s="23"/>
      <c r="B132" s="27"/>
      <c r="C132" s="27"/>
      <c r="D132" s="27"/>
      <c r="E132" s="27"/>
      <c r="F132" s="27"/>
      <c r="G132" s="27"/>
      <c r="H132" s="28"/>
      <c r="I132" s="29"/>
      <c r="J132" s="27"/>
      <c r="K132" s="28"/>
      <c r="L132" s="29"/>
      <c r="M132" s="29"/>
      <c r="N132" s="29"/>
      <c r="O132" s="28"/>
      <c r="P132" s="27"/>
      <c r="Q132" s="24"/>
    </row>
    <row r="133" spans="1:17" ht="12.75">
      <c r="A133" s="23"/>
      <c r="B133" s="27"/>
      <c r="C133" s="27"/>
      <c r="D133" s="27"/>
      <c r="E133" s="27"/>
      <c r="F133" s="27"/>
      <c r="G133" s="27"/>
      <c r="H133" s="28"/>
      <c r="I133" s="29"/>
      <c r="J133" s="27"/>
      <c r="K133" s="28"/>
      <c r="L133" s="29"/>
      <c r="M133" s="29"/>
      <c r="N133" s="29"/>
      <c r="O133" s="28"/>
      <c r="P133" s="27"/>
      <c r="Q133" s="24"/>
    </row>
    <row r="134" spans="1:17" ht="12.75">
      <c r="A134" s="23"/>
      <c r="B134" s="27"/>
      <c r="C134" s="27"/>
      <c r="D134" s="27"/>
      <c r="E134" s="27"/>
      <c r="F134" s="27"/>
      <c r="G134" s="27"/>
      <c r="H134" s="28"/>
      <c r="I134" s="29"/>
      <c r="J134" s="27"/>
      <c r="K134" s="28"/>
      <c r="L134" s="29"/>
      <c r="M134" s="29"/>
      <c r="N134" s="29"/>
      <c r="O134" s="28"/>
      <c r="P134" s="27"/>
      <c r="Q134" s="24"/>
    </row>
    <row r="135" spans="1:17" ht="12.75">
      <c r="A135" s="23"/>
      <c r="B135" s="27"/>
      <c r="C135" s="27"/>
      <c r="D135" s="27"/>
      <c r="E135" s="27"/>
      <c r="F135" s="27"/>
      <c r="G135" s="27"/>
      <c r="H135" s="28"/>
      <c r="I135" s="29"/>
      <c r="J135" s="27"/>
      <c r="K135" s="28"/>
      <c r="L135" s="29"/>
      <c r="M135" s="29"/>
      <c r="N135" s="29"/>
      <c r="O135" s="28"/>
      <c r="P135" s="27"/>
      <c r="Q135" s="24"/>
    </row>
    <row r="136" spans="1:17" ht="12.75">
      <c r="A136" s="23"/>
      <c r="B136" s="27"/>
      <c r="C136" s="27"/>
      <c r="D136" s="27"/>
      <c r="E136" s="27"/>
      <c r="F136" s="27"/>
      <c r="G136" s="27"/>
      <c r="H136" s="28"/>
      <c r="I136" s="29"/>
      <c r="J136" s="27"/>
      <c r="K136" s="28"/>
      <c r="L136" s="29"/>
      <c r="M136" s="29"/>
      <c r="N136" s="29"/>
      <c r="O136" s="28"/>
      <c r="P136" s="27"/>
      <c r="Q136" s="24"/>
    </row>
    <row r="137" spans="1:17" ht="12.75">
      <c r="A137" s="23"/>
      <c r="B137" s="27"/>
      <c r="C137" s="27"/>
      <c r="D137" s="27"/>
      <c r="E137" s="27"/>
      <c r="F137" s="27"/>
      <c r="G137" s="27"/>
      <c r="H137" s="28"/>
      <c r="I137" s="29"/>
      <c r="J137" s="27"/>
      <c r="K137" s="28"/>
      <c r="L137" s="29"/>
      <c r="M137" s="29"/>
      <c r="N137" s="29"/>
      <c r="O137" s="28"/>
      <c r="P137" s="27"/>
      <c r="Q137" s="24"/>
    </row>
    <row r="138" spans="1:17" ht="12.75">
      <c r="A138" s="23"/>
      <c r="B138" s="27"/>
      <c r="C138" s="27"/>
      <c r="D138" s="27"/>
      <c r="E138" s="27"/>
      <c r="F138" s="27"/>
      <c r="G138" s="27"/>
      <c r="H138" s="28"/>
      <c r="I138" s="29"/>
      <c r="J138" s="27"/>
      <c r="K138" s="28"/>
      <c r="L138" s="29"/>
      <c r="M138" s="29"/>
      <c r="N138" s="29"/>
      <c r="O138" s="28"/>
      <c r="P138" s="27"/>
      <c r="Q138" s="24"/>
    </row>
    <row r="139" spans="1:17" ht="12.75">
      <c r="A139" s="23"/>
      <c r="B139" s="27"/>
      <c r="C139" s="27"/>
      <c r="D139" s="27"/>
      <c r="E139" s="27"/>
      <c r="F139" s="27"/>
      <c r="G139" s="27"/>
      <c r="H139" s="28"/>
      <c r="I139" s="29"/>
      <c r="J139" s="27"/>
      <c r="K139" s="28"/>
      <c r="L139" s="29"/>
      <c r="M139" s="29"/>
      <c r="N139" s="29"/>
      <c r="O139" s="28"/>
      <c r="P139" s="27"/>
      <c r="Q139" s="24"/>
    </row>
    <row r="140" spans="1:17" ht="12.75">
      <c r="A140" s="23"/>
      <c r="B140" s="27"/>
      <c r="C140" s="27"/>
      <c r="D140" s="27"/>
      <c r="E140" s="27"/>
      <c r="F140" s="27"/>
      <c r="G140" s="27"/>
      <c r="H140" s="28"/>
      <c r="I140" s="29"/>
      <c r="J140" s="27"/>
      <c r="K140" s="28"/>
      <c r="L140" s="29"/>
      <c r="M140" s="29"/>
      <c r="N140" s="29"/>
      <c r="O140" s="28"/>
      <c r="P140" s="27"/>
      <c r="Q140" s="24"/>
    </row>
    <row r="141" spans="1:17" ht="12.75">
      <c r="A141" s="23"/>
      <c r="B141" s="27"/>
      <c r="C141" s="27"/>
      <c r="D141" s="27"/>
      <c r="E141" s="27"/>
      <c r="F141" s="27"/>
      <c r="G141" s="27"/>
      <c r="H141" s="28"/>
      <c r="I141" s="29"/>
      <c r="J141" s="27"/>
      <c r="K141" s="28"/>
      <c r="L141" s="29"/>
      <c r="M141" s="29"/>
      <c r="N141" s="29"/>
      <c r="O141" s="28"/>
      <c r="P141" s="27"/>
      <c r="Q141" s="24"/>
    </row>
    <row r="142" spans="1:17" ht="12.75">
      <c r="A142" s="23"/>
      <c r="B142" s="27"/>
      <c r="C142" s="27"/>
      <c r="D142" s="27"/>
      <c r="E142" s="27"/>
      <c r="F142" s="27"/>
      <c r="G142" s="27"/>
      <c r="H142" s="28"/>
      <c r="I142" s="29"/>
      <c r="J142" s="27"/>
      <c r="K142" s="28"/>
      <c r="L142" s="29"/>
      <c r="M142" s="29"/>
      <c r="N142" s="29"/>
      <c r="O142" s="28"/>
      <c r="P142" s="27"/>
      <c r="Q142" s="24"/>
    </row>
    <row r="143" spans="1:17" ht="12.75">
      <c r="A143" s="23"/>
      <c r="B143" s="27"/>
      <c r="C143" s="27"/>
      <c r="D143" s="27"/>
      <c r="E143" s="27"/>
      <c r="F143" s="27"/>
      <c r="G143" s="27"/>
      <c r="H143" s="28"/>
      <c r="I143" s="29"/>
      <c r="J143" s="27"/>
      <c r="K143" s="28"/>
      <c r="L143" s="29"/>
      <c r="M143" s="29"/>
      <c r="N143" s="29"/>
      <c r="O143" s="28"/>
      <c r="P143" s="27"/>
      <c r="Q143" s="24"/>
    </row>
    <row r="144" spans="1:17" ht="12.75">
      <c r="A144" s="23"/>
      <c r="B144" s="27"/>
      <c r="C144" s="27"/>
      <c r="D144" s="27"/>
      <c r="E144" s="27"/>
      <c r="F144" s="27"/>
      <c r="G144" s="27"/>
      <c r="H144" s="28"/>
      <c r="I144" s="29"/>
      <c r="J144" s="27"/>
      <c r="K144" s="28"/>
      <c r="L144" s="29"/>
      <c r="M144" s="29"/>
      <c r="N144" s="29"/>
      <c r="O144" s="28"/>
      <c r="P144" s="27"/>
      <c r="Q144" s="24"/>
    </row>
    <row r="145" spans="1:17" ht="12.75">
      <c r="A145" s="23"/>
      <c r="B145" s="27"/>
      <c r="C145" s="27"/>
      <c r="D145" s="27"/>
      <c r="E145" s="27"/>
      <c r="F145" s="27"/>
      <c r="G145" s="27"/>
      <c r="H145" s="28"/>
      <c r="I145" s="29"/>
      <c r="J145" s="27"/>
      <c r="K145" s="28"/>
      <c r="L145" s="29"/>
      <c r="M145" s="29"/>
      <c r="N145" s="29"/>
      <c r="O145" s="28"/>
      <c r="P145" s="27"/>
      <c r="Q145" s="24"/>
    </row>
    <row r="146" spans="1:17" ht="12.75">
      <c r="A146" s="23"/>
      <c r="B146" s="27"/>
      <c r="C146" s="27"/>
      <c r="D146" s="27"/>
      <c r="E146" s="27"/>
      <c r="F146" s="27"/>
      <c r="G146" s="27"/>
      <c r="H146" s="28"/>
      <c r="I146" s="29"/>
      <c r="J146" s="27"/>
      <c r="K146" s="28"/>
      <c r="L146" s="29"/>
      <c r="M146" s="29"/>
      <c r="N146" s="29"/>
      <c r="O146" s="28"/>
      <c r="P146" s="27"/>
      <c r="Q146" s="24"/>
    </row>
    <row r="147" spans="1:17" ht="12.75">
      <c r="A147" s="23"/>
      <c r="B147" s="27"/>
      <c r="C147" s="27"/>
      <c r="D147" s="27"/>
      <c r="E147" s="27"/>
      <c r="F147" s="27"/>
      <c r="G147" s="27"/>
      <c r="H147" s="28"/>
      <c r="I147" s="29"/>
      <c r="J147" s="27"/>
      <c r="K147" s="28"/>
      <c r="L147" s="29"/>
      <c r="M147" s="29"/>
      <c r="N147" s="29"/>
      <c r="O147" s="28"/>
      <c r="P147" s="27"/>
      <c r="Q147" s="24"/>
    </row>
    <row r="148" spans="1:17" ht="12.75">
      <c r="A148" s="23"/>
      <c r="B148" s="27"/>
      <c r="C148" s="27"/>
      <c r="D148" s="27"/>
      <c r="E148" s="27"/>
      <c r="F148" s="27"/>
      <c r="G148" s="27"/>
      <c r="H148" s="28"/>
      <c r="I148" s="29"/>
      <c r="J148" s="27"/>
      <c r="K148" s="28"/>
      <c r="L148" s="29"/>
      <c r="M148" s="29"/>
      <c r="N148" s="29"/>
      <c r="O148" s="28"/>
      <c r="P148" s="27"/>
      <c r="Q148" s="24"/>
    </row>
    <row r="149" spans="1:17" ht="12.75">
      <c r="A149" s="23"/>
      <c r="B149" s="27"/>
      <c r="C149" s="27"/>
      <c r="D149" s="27"/>
      <c r="E149" s="27"/>
      <c r="F149" s="27"/>
      <c r="G149" s="27"/>
      <c r="H149" s="28"/>
      <c r="I149" s="29"/>
      <c r="J149" s="27"/>
      <c r="K149" s="28"/>
      <c r="L149" s="29"/>
      <c r="M149" s="29"/>
      <c r="N149" s="29"/>
      <c r="O149" s="28"/>
      <c r="P149" s="27"/>
      <c r="Q149" s="24"/>
    </row>
    <row r="150" spans="1:17" ht="12.75">
      <c r="A150" s="23"/>
      <c r="B150" s="27"/>
      <c r="C150" s="27"/>
      <c r="D150" s="27"/>
      <c r="E150" s="27"/>
      <c r="F150" s="27"/>
      <c r="G150" s="27"/>
      <c r="H150" s="28"/>
      <c r="I150" s="29"/>
      <c r="J150" s="27"/>
      <c r="K150" s="28"/>
      <c r="L150" s="29"/>
      <c r="M150" s="29"/>
      <c r="N150" s="29"/>
      <c r="O150" s="28"/>
      <c r="P150" s="27"/>
      <c r="Q150" s="24"/>
    </row>
    <row r="151" spans="1:17" ht="12.75">
      <c r="A151" s="23"/>
      <c r="B151" s="27"/>
      <c r="C151" s="27"/>
      <c r="D151" s="27"/>
      <c r="E151" s="27"/>
      <c r="F151" s="27"/>
      <c r="G151" s="27"/>
      <c r="H151" s="28"/>
      <c r="I151" s="29"/>
      <c r="J151" s="27"/>
      <c r="K151" s="28"/>
      <c r="L151" s="29"/>
      <c r="M151" s="29"/>
      <c r="N151" s="29"/>
      <c r="O151" s="28"/>
      <c r="P151" s="27"/>
      <c r="Q151" s="24"/>
    </row>
    <row r="152" spans="1:17" ht="12.75">
      <c r="A152" s="23"/>
      <c r="B152" s="27"/>
      <c r="C152" s="27"/>
      <c r="D152" s="27"/>
      <c r="E152" s="27"/>
      <c r="F152" s="27"/>
      <c r="G152" s="27"/>
      <c r="H152" s="28"/>
      <c r="I152" s="29"/>
      <c r="J152" s="27"/>
      <c r="K152" s="28"/>
      <c r="L152" s="29"/>
      <c r="M152" s="29"/>
      <c r="N152" s="29"/>
      <c r="O152" s="28"/>
      <c r="P152" s="27"/>
      <c r="Q152" s="24"/>
    </row>
    <row r="153" spans="1:17" ht="12.75">
      <c r="A153" s="23"/>
      <c r="B153" s="27"/>
      <c r="C153" s="27"/>
      <c r="D153" s="27"/>
      <c r="E153" s="27"/>
      <c r="F153" s="27"/>
      <c r="G153" s="27"/>
      <c r="H153" s="28"/>
      <c r="I153" s="29"/>
      <c r="J153" s="27"/>
      <c r="K153" s="28"/>
      <c r="L153" s="29"/>
      <c r="M153" s="29"/>
      <c r="N153" s="29"/>
      <c r="O153" s="28"/>
      <c r="P153" s="27"/>
      <c r="Q153" s="24"/>
    </row>
    <row r="154" spans="1:17" ht="14.25" customHeight="1">
      <c r="A154" s="206" t="s">
        <v>247</v>
      </c>
      <c r="B154" s="206"/>
      <c r="C154" s="206"/>
      <c r="D154" s="206"/>
      <c r="E154" s="206"/>
      <c r="F154" s="206"/>
      <c r="G154" s="206"/>
      <c r="H154" s="37">
        <v>0</v>
      </c>
      <c r="I154" s="31">
        <f>SUM(I110:I153)</f>
        <v>0</v>
      </c>
      <c r="J154" s="68"/>
      <c r="K154" s="30">
        <v>0</v>
      </c>
      <c r="L154" s="31">
        <f>SUM(L110:L153)</f>
        <v>0</v>
      </c>
      <c r="M154" s="31">
        <f>SUM(M110:M153)</f>
        <v>0</v>
      </c>
      <c r="N154" s="31">
        <f>SUM(N110:N153)</f>
        <v>0</v>
      </c>
      <c r="O154" s="32"/>
      <c r="P154" s="33"/>
      <c r="Q154" s="24"/>
    </row>
    <row r="155" spans="1:17" ht="12.75">
      <c r="A155" s="11" t="e">
        <f>CONCATENATE("Число порядкових номерів на сторінці: ",ЧислоПрописом(COUNTA(A110:A153))," (з ",A110," по ",A153,")")</f>
        <v>#NAME?</v>
      </c>
      <c r="B155" s="33"/>
      <c r="C155" s="33"/>
      <c r="D155" s="33"/>
      <c r="E155" s="33"/>
      <c r="F155" s="33"/>
      <c r="G155" s="34" t="e">
        <f>CONCATENATE("Загальна кількість у натуральних вимірах фактично на сторінці: ",ЧислоПрописом(H154))</f>
        <v>#NAME?</v>
      </c>
      <c r="H155" s="32"/>
      <c r="I155" s="35"/>
      <c r="J155" s="68"/>
      <c r="K155" s="32"/>
      <c r="L155" s="35"/>
      <c r="M155" s="35"/>
      <c r="N155" s="35"/>
      <c r="O155" s="32"/>
      <c r="P155" s="33"/>
      <c r="Q155" s="24"/>
    </row>
    <row r="156" spans="2:17" ht="12.75">
      <c r="B156" s="36"/>
      <c r="C156" s="36"/>
      <c r="E156" s="33"/>
      <c r="G156" s="34" t="e">
        <f>CONCATENATE("Загальна кількість у натуральних вимірах за даними бухобліку на сторінці: ",ЧислоПрописом(K154))</f>
        <v>#NAME?</v>
      </c>
      <c r="H156" s="32"/>
      <c r="I156" s="35"/>
      <c r="J156" s="68"/>
      <c r="K156" s="32"/>
      <c r="L156" s="35"/>
      <c r="M156" s="35"/>
      <c r="N156" s="35"/>
      <c r="O156" s="32"/>
      <c r="P156" s="33"/>
      <c r="Q156" s="24"/>
    </row>
    <row r="157" spans="1:17" ht="12.75" customHeight="1">
      <c r="A157" s="205" t="s">
        <v>229</v>
      </c>
      <c r="B157" s="205" t="s">
        <v>230</v>
      </c>
      <c r="C157" s="205" t="s">
        <v>528</v>
      </c>
      <c r="D157" s="205" t="s">
        <v>529</v>
      </c>
      <c r="E157" s="205"/>
      <c r="F157" s="205"/>
      <c r="G157" s="205" t="s">
        <v>231</v>
      </c>
      <c r="H157" s="205" t="s">
        <v>232</v>
      </c>
      <c r="I157" s="205"/>
      <c r="J157" s="205" t="s">
        <v>530</v>
      </c>
      <c r="K157" s="205" t="s">
        <v>531</v>
      </c>
      <c r="L157" s="205"/>
      <c r="M157" s="205"/>
      <c r="N157" s="205"/>
      <c r="O157" s="205"/>
      <c r="P157" s="205" t="s">
        <v>248</v>
      </c>
      <c r="Q157" s="24"/>
    </row>
    <row r="158" spans="1:17" ht="12.75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4"/>
    </row>
    <row r="159" spans="1:17" ht="12.75" customHeight="1">
      <c r="A159" s="205"/>
      <c r="B159" s="205"/>
      <c r="C159" s="205"/>
      <c r="D159" s="92" t="s">
        <v>532</v>
      </c>
      <c r="E159" s="92" t="s">
        <v>533</v>
      </c>
      <c r="F159" s="92" t="s">
        <v>534</v>
      </c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4"/>
    </row>
    <row r="160" spans="1:17" ht="12.75" customHeight="1">
      <c r="A160" s="205"/>
      <c r="B160" s="205"/>
      <c r="C160" s="205"/>
      <c r="D160" s="92"/>
      <c r="E160" s="92"/>
      <c r="F160" s="92"/>
      <c r="G160" s="205"/>
      <c r="H160" s="92" t="s">
        <v>233</v>
      </c>
      <c r="I160" s="92" t="s">
        <v>249</v>
      </c>
      <c r="J160" s="205"/>
      <c r="K160" s="92" t="s">
        <v>233</v>
      </c>
      <c r="L160" s="92" t="s">
        <v>535</v>
      </c>
      <c r="M160" s="92" t="s">
        <v>235</v>
      </c>
      <c r="N160" s="92" t="s">
        <v>250</v>
      </c>
      <c r="O160" s="92" t="s">
        <v>237</v>
      </c>
      <c r="P160" s="205"/>
      <c r="Q160" s="24"/>
    </row>
    <row r="161" spans="1:17" ht="51" customHeight="1">
      <c r="A161" s="205"/>
      <c r="B161" s="205"/>
      <c r="C161" s="205"/>
      <c r="D161" s="92"/>
      <c r="E161" s="92"/>
      <c r="F161" s="92"/>
      <c r="G161" s="205"/>
      <c r="H161" s="92"/>
      <c r="I161" s="92"/>
      <c r="J161" s="205"/>
      <c r="K161" s="92"/>
      <c r="L161" s="92"/>
      <c r="M161" s="92"/>
      <c r="N161" s="92"/>
      <c r="O161" s="92"/>
      <c r="P161" s="205"/>
      <c r="Q161" s="24"/>
    </row>
    <row r="162" spans="1:17" ht="12.75">
      <c r="A162" s="26">
        <v>1</v>
      </c>
      <c r="B162" s="26">
        <v>2</v>
      </c>
      <c r="C162" s="26">
        <v>3</v>
      </c>
      <c r="D162" s="26">
        <v>4</v>
      </c>
      <c r="E162" s="26">
        <v>5</v>
      </c>
      <c r="F162" s="26">
        <v>6</v>
      </c>
      <c r="G162" s="26">
        <v>7</v>
      </c>
      <c r="H162" s="26">
        <v>8</v>
      </c>
      <c r="I162" s="26">
        <v>9</v>
      </c>
      <c r="J162" s="26">
        <v>10</v>
      </c>
      <c r="K162" s="26">
        <v>11</v>
      </c>
      <c r="L162" s="26">
        <v>12</v>
      </c>
      <c r="M162" s="26">
        <v>13</v>
      </c>
      <c r="N162" s="26">
        <v>14</v>
      </c>
      <c r="O162" s="26">
        <v>15</v>
      </c>
      <c r="P162" s="26">
        <v>16</v>
      </c>
      <c r="Q162" s="24"/>
    </row>
    <row r="163" spans="1:17" ht="12.75">
      <c r="A163" s="23"/>
      <c r="B163" s="27"/>
      <c r="C163" s="27"/>
      <c r="D163" s="27"/>
      <c r="E163" s="27"/>
      <c r="F163" s="27"/>
      <c r="G163" s="27"/>
      <c r="H163" s="28"/>
      <c r="I163" s="29"/>
      <c r="J163" s="27"/>
      <c r="K163" s="28"/>
      <c r="L163" s="29"/>
      <c r="M163" s="29"/>
      <c r="N163" s="29"/>
      <c r="O163" s="28"/>
      <c r="P163" s="27"/>
      <c r="Q163" s="24"/>
    </row>
    <row r="164" spans="1:17" ht="12.75">
      <c r="A164" s="23"/>
      <c r="B164" s="27"/>
      <c r="C164" s="27"/>
      <c r="D164" s="27"/>
      <c r="E164" s="27"/>
      <c r="F164" s="27"/>
      <c r="G164" s="27"/>
      <c r="H164" s="28"/>
      <c r="I164" s="29"/>
      <c r="J164" s="27"/>
      <c r="K164" s="28"/>
      <c r="L164" s="29"/>
      <c r="M164" s="29"/>
      <c r="N164" s="29"/>
      <c r="O164" s="28"/>
      <c r="P164" s="27"/>
      <c r="Q164" s="24"/>
    </row>
    <row r="165" spans="1:17" ht="12.75">
      <c r="A165" s="23"/>
      <c r="B165" s="27"/>
      <c r="C165" s="27"/>
      <c r="D165" s="27"/>
      <c r="E165" s="27"/>
      <c r="F165" s="27"/>
      <c r="G165" s="27"/>
      <c r="H165" s="28"/>
      <c r="I165" s="29"/>
      <c r="J165" s="27"/>
      <c r="K165" s="28"/>
      <c r="L165" s="29"/>
      <c r="M165" s="29"/>
      <c r="N165" s="29"/>
      <c r="O165" s="28"/>
      <c r="P165" s="27"/>
      <c r="Q165" s="24"/>
    </row>
    <row r="166" spans="1:17" ht="12.75">
      <c r="A166" s="23"/>
      <c r="B166" s="27"/>
      <c r="C166" s="27"/>
      <c r="D166" s="27"/>
      <c r="E166" s="27"/>
      <c r="F166" s="27"/>
      <c r="G166" s="27"/>
      <c r="H166" s="28"/>
      <c r="I166" s="29"/>
      <c r="J166" s="27"/>
      <c r="K166" s="28"/>
      <c r="L166" s="29"/>
      <c r="M166" s="29"/>
      <c r="N166" s="29"/>
      <c r="O166" s="28"/>
      <c r="P166" s="27"/>
      <c r="Q166" s="24"/>
    </row>
    <row r="167" spans="1:17" ht="12.75">
      <c r="A167" s="23"/>
      <c r="B167" s="27"/>
      <c r="C167" s="27"/>
      <c r="D167" s="27"/>
      <c r="E167" s="27"/>
      <c r="F167" s="27"/>
      <c r="G167" s="27"/>
      <c r="H167" s="28"/>
      <c r="I167" s="29"/>
      <c r="J167" s="27"/>
      <c r="K167" s="28"/>
      <c r="L167" s="29"/>
      <c r="M167" s="29"/>
      <c r="N167" s="29"/>
      <c r="O167" s="28"/>
      <c r="P167" s="27"/>
      <c r="Q167" s="24"/>
    </row>
    <row r="168" spans="1:17" ht="12.75">
      <c r="A168" s="23"/>
      <c r="B168" s="27"/>
      <c r="C168" s="27"/>
      <c r="D168" s="27"/>
      <c r="E168" s="27"/>
      <c r="F168" s="27"/>
      <c r="G168" s="27"/>
      <c r="H168" s="28"/>
      <c r="I168" s="29"/>
      <c r="J168" s="27"/>
      <c r="K168" s="28"/>
      <c r="L168" s="29"/>
      <c r="M168" s="29"/>
      <c r="N168" s="29"/>
      <c r="O168" s="28"/>
      <c r="P168" s="27"/>
      <c r="Q168" s="24"/>
    </row>
    <row r="169" spans="1:17" ht="12.75">
      <c r="A169" s="23"/>
      <c r="B169" s="27"/>
      <c r="C169" s="27"/>
      <c r="D169" s="27"/>
      <c r="E169" s="27"/>
      <c r="F169" s="27"/>
      <c r="G169" s="27"/>
      <c r="H169" s="28"/>
      <c r="I169" s="29"/>
      <c r="J169" s="27"/>
      <c r="K169" s="28"/>
      <c r="L169" s="29"/>
      <c r="M169" s="29"/>
      <c r="N169" s="29"/>
      <c r="O169" s="28"/>
      <c r="P169" s="27"/>
      <c r="Q169" s="24"/>
    </row>
    <row r="170" spans="1:17" ht="12.75">
      <c r="A170" s="23"/>
      <c r="B170" s="27"/>
      <c r="C170" s="27"/>
      <c r="D170" s="27"/>
      <c r="E170" s="27"/>
      <c r="F170" s="27"/>
      <c r="G170" s="27"/>
      <c r="H170" s="28"/>
      <c r="I170" s="29"/>
      <c r="J170" s="27"/>
      <c r="K170" s="28"/>
      <c r="L170" s="29"/>
      <c r="M170" s="29"/>
      <c r="N170" s="29"/>
      <c r="O170" s="28"/>
      <c r="P170" s="27"/>
      <c r="Q170" s="24"/>
    </row>
    <row r="171" spans="1:17" ht="12.75">
      <c r="A171" s="23"/>
      <c r="B171" s="27"/>
      <c r="C171" s="27"/>
      <c r="D171" s="27"/>
      <c r="E171" s="27"/>
      <c r="F171" s="27"/>
      <c r="G171" s="27"/>
      <c r="H171" s="28"/>
      <c r="I171" s="29"/>
      <c r="J171" s="27"/>
      <c r="K171" s="28"/>
      <c r="L171" s="29"/>
      <c r="M171" s="29"/>
      <c r="N171" s="29"/>
      <c r="O171" s="28"/>
      <c r="P171" s="27"/>
      <c r="Q171" s="24"/>
    </row>
    <row r="172" spans="1:17" ht="12.75">
      <c r="A172" s="23"/>
      <c r="B172" s="27"/>
      <c r="C172" s="27"/>
      <c r="D172" s="27"/>
      <c r="E172" s="27"/>
      <c r="F172" s="27"/>
      <c r="G172" s="27"/>
      <c r="H172" s="28"/>
      <c r="I172" s="29"/>
      <c r="J172" s="27"/>
      <c r="K172" s="28"/>
      <c r="L172" s="29"/>
      <c r="M172" s="29"/>
      <c r="N172" s="29"/>
      <c r="O172" s="28"/>
      <c r="P172" s="27"/>
      <c r="Q172" s="24"/>
    </row>
    <row r="173" spans="1:17" ht="12.75">
      <c r="A173" s="23"/>
      <c r="B173" s="27"/>
      <c r="C173" s="27"/>
      <c r="D173" s="27"/>
      <c r="E173" s="27"/>
      <c r="F173" s="27"/>
      <c r="G173" s="27"/>
      <c r="H173" s="28"/>
      <c r="I173" s="29"/>
      <c r="J173" s="27"/>
      <c r="K173" s="28"/>
      <c r="L173" s="29"/>
      <c r="M173" s="29"/>
      <c r="N173" s="29"/>
      <c r="O173" s="28"/>
      <c r="P173" s="27"/>
      <c r="Q173" s="24"/>
    </row>
    <row r="174" spans="1:17" ht="12.75">
      <c r="A174" s="23"/>
      <c r="B174" s="27"/>
      <c r="C174" s="27"/>
      <c r="D174" s="27"/>
      <c r="E174" s="27"/>
      <c r="F174" s="27"/>
      <c r="G174" s="27"/>
      <c r="H174" s="28"/>
      <c r="I174" s="29"/>
      <c r="J174" s="27"/>
      <c r="K174" s="28"/>
      <c r="L174" s="29"/>
      <c r="M174" s="29"/>
      <c r="N174" s="29"/>
      <c r="O174" s="28"/>
      <c r="P174" s="27"/>
      <c r="Q174" s="24"/>
    </row>
    <row r="175" spans="1:17" ht="12.75">
      <c r="A175" s="23"/>
      <c r="B175" s="27"/>
      <c r="C175" s="27"/>
      <c r="D175" s="27"/>
      <c r="E175" s="27"/>
      <c r="F175" s="27"/>
      <c r="G175" s="27"/>
      <c r="H175" s="28"/>
      <c r="I175" s="29"/>
      <c r="J175" s="27"/>
      <c r="K175" s="28"/>
      <c r="L175" s="29"/>
      <c r="M175" s="29"/>
      <c r="N175" s="29"/>
      <c r="O175" s="28"/>
      <c r="P175" s="27"/>
      <c r="Q175" s="24"/>
    </row>
    <row r="176" spans="1:17" ht="12.75">
      <c r="A176" s="23"/>
      <c r="B176" s="27"/>
      <c r="C176" s="27"/>
      <c r="D176" s="27"/>
      <c r="E176" s="27"/>
      <c r="F176" s="27"/>
      <c r="G176" s="27"/>
      <c r="H176" s="28"/>
      <c r="I176" s="29"/>
      <c r="J176" s="27"/>
      <c r="K176" s="28"/>
      <c r="L176" s="29"/>
      <c r="M176" s="29"/>
      <c r="N176" s="29"/>
      <c r="O176" s="28"/>
      <c r="P176" s="27"/>
      <c r="Q176" s="24"/>
    </row>
    <row r="177" spans="1:17" ht="12.75">
      <c r="A177" s="23"/>
      <c r="B177" s="27"/>
      <c r="C177" s="27"/>
      <c r="D177" s="27"/>
      <c r="E177" s="27"/>
      <c r="F177" s="27"/>
      <c r="G177" s="27"/>
      <c r="H177" s="28"/>
      <c r="I177" s="29"/>
      <c r="J177" s="27"/>
      <c r="K177" s="28"/>
      <c r="L177" s="29"/>
      <c r="M177" s="29"/>
      <c r="N177" s="29"/>
      <c r="O177" s="28"/>
      <c r="P177" s="27"/>
      <c r="Q177" s="24"/>
    </row>
    <row r="178" spans="1:17" ht="12.75">
      <c r="A178" s="23"/>
      <c r="B178" s="27"/>
      <c r="C178" s="27"/>
      <c r="D178" s="27"/>
      <c r="E178" s="27"/>
      <c r="F178" s="27"/>
      <c r="G178" s="27"/>
      <c r="H178" s="28"/>
      <c r="I178" s="29"/>
      <c r="J178" s="27"/>
      <c r="K178" s="28"/>
      <c r="L178" s="29"/>
      <c r="M178" s="29"/>
      <c r="N178" s="29"/>
      <c r="O178" s="28"/>
      <c r="P178" s="27"/>
      <c r="Q178" s="24"/>
    </row>
    <row r="179" spans="1:17" ht="12.75">
      <c r="A179" s="23"/>
      <c r="B179" s="27"/>
      <c r="C179" s="27"/>
      <c r="D179" s="27"/>
      <c r="E179" s="27"/>
      <c r="F179" s="27"/>
      <c r="G179" s="27"/>
      <c r="H179" s="28"/>
      <c r="I179" s="29"/>
      <c r="J179" s="27"/>
      <c r="K179" s="28"/>
      <c r="L179" s="29"/>
      <c r="M179" s="29"/>
      <c r="N179" s="29"/>
      <c r="O179" s="28"/>
      <c r="P179" s="27"/>
      <c r="Q179" s="24"/>
    </row>
    <row r="180" spans="1:17" ht="12.75">
      <c r="A180" s="23"/>
      <c r="B180" s="27"/>
      <c r="C180" s="27"/>
      <c r="D180" s="27"/>
      <c r="E180" s="27"/>
      <c r="F180" s="27"/>
      <c r="G180" s="27"/>
      <c r="H180" s="28"/>
      <c r="I180" s="29"/>
      <c r="J180" s="27"/>
      <c r="K180" s="28"/>
      <c r="L180" s="29"/>
      <c r="M180" s="29"/>
      <c r="N180" s="29"/>
      <c r="O180" s="28"/>
      <c r="P180" s="27"/>
      <c r="Q180" s="24"/>
    </row>
    <row r="181" spans="1:17" ht="12.75">
      <c r="A181" s="23"/>
      <c r="B181" s="27"/>
      <c r="C181" s="27"/>
      <c r="D181" s="27"/>
      <c r="E181" s="27"/>
      <c r="F181" s="27"/>
      <c r="G181" s="27"/>
      <c r="H181" s="28"/>
      <c r="I181" s="29"/>
      <c r="J181" s="27"/>
      <c r="K181" s="28"/>
      <c r="L181" s="29"/>
      <c r="M181" s="29"/>
      <c r="N181" s="29"/>
      <c r="O181" s="28"/>
      <c r="P181" s="27"/>
      <c r="Q181" s="24"/>
    </row>
    <row r="182" spans="1:17" ht="12.75">
      <c r="A182" s="23"/>
      <c r="B182" s="27"/>
      <c r="C182" s="27"/>
      <c r="D182" s="27"/>
      <c r="E182" s="27"/>
      <c r="F182" s="27"/>
      <c r="G182" s="27"/>
      <c r="H182" s="28"/>
      <c r="I182" s="29"/>
      <c r="J182" s="27"/>
      <c r="K182" s="28"/>
      <c r="L182" s="29"/>
      <c r="M182" s="29"/>
      <c r="N182" s="29"/>
      <c r="O182" s="28"/>
      <c r="P182" s="27"/>
      <c r="Q182" s="24"/>
    </row>
    <row r="183" spans="1:17" ht="12.75">
      <c r="A183" s="23"/>
      <c r="B183" s="27"/>
      <c r="C183" s="27"/>
      <c r="D183" s="27"/>
      <c r="E183" s="27"/>
      <c r="F183" s="27"/>
      <c r="G183" s="27"/>
      <c r="H183" s="28"/>
      <c r="I183" s="29"/>
      <c r="J183" s="27"/>
      <c r="K183" s="28"/>
      <c r="L183" s="29"/>
      <c r="M183" s="29"/>
      <c r="N183" s="29"/>
      <c r="O183" s="28"/>
      <c r="P183" s="27"/>
      <c r="Q183" s="24"/>
    </row>
    <row r="184" spans="1:17" ht="12.75">
      <c r="A184" s="23"/>
      <c r="B184" s="27"/>
      <c r="C184" s="27"/>
      <c r="D184" s="27"/>
      <c r="E184" s="27"/>
      <c r="F184" s="27"/>
      <c r="G184" s="27"/>
      <c r="H184" s="28"/>
      <c r="I184" s="29"/>
      <c r="J184" s="27"/>
      <c r="K184" s="28"/>
      <c r="L184" s="29"/>
      <c r="M184" s="29"/>
      <c r="N184" s="29"/>
      <c r="O184" s="28"/>
      <c r="P184" s="27"/>
      <c r="Q184" s="24"/>
    </row>
    <row r="185" spans="1:17" ht="12.75">
      <c r="A185" s="23"/>
      <c r="B185" s="27"/>
      <c r="C185" s="27"/>
      <c r="D185" s="27"/>
      <c r="E185" s="27"/>
      <c r="F185" s="27"/>
      <c r="G185" s="27"/>
      <c r="H185" s="28"/>
      <c r="I185" s="29"/>
      <c r="J185" s="27"/>
      <c r="K185" s="28"/>
      <c r="L185" s="29"/>
      <c r="M185" s="29"/>
      <c r="N185" s="29"/>
      <c r="O185" s="28"/>
      <c r="P185" s="27"/>
      <c r="Q185" s="24"/>
    </row>
    <row r="186" spans="1:17" ht="12.75">
      <c r="A186" s="23"/>
      <c r="B186" s="27"/>
      <c r="C186" s="27"/>
      <c r="D186" s="27"/>
      <c r="E186" s="27"/>
      <c r="F186" s="27"/>
      <c r="G186" s="27"/>
      <c r="H186" s="28"/>
      <c r="I186" s="29"/>
      <c r="J186" s="27"/>
      <c r="K186" s="28"/>
      <c r="L186" s="29"/>
      <c r="M186" s="29"/>
      <c r="N186" s="29"/>
      <c r="O186" s="28"/>
      <c r="P186" s="27"/>
      <c r="Q186" s="24"/>
    </row>
    <row r="187" spans="1:17" ht="12.75">
      <c r="A187" s="23"/>
      <c r="B187" s="27"/>
      <c r="C187" s="27"/>
      <c r="D187" s="27"/>
      <c r="E187" s="27"/>
      <c r="F187" s="27"/>
      <c r="G187" s="27"/>
      <c r="H187" s="28"/>
      <c r="I187" s="29"/>
      <c r="J187" s="27"/>
      <c r="K187" s="28"/>
      <c r="L187" s="29"/>
      <c r="M187" s="29"/>
      <c r="N187" s="29"/>
      <c r="O187" s="28"/>
      <c r="P187" s="27"/>
      <c r="Q187" s="24"/>
    </row>
    <row r="188" spans="1:17" ht="12.75">
      <c r="A188" s="23"/>
      <c r="B188" s="27"/>
      <c r="C188" s="27"/>
      <c r="D188" s="27"/>
      <c r="E188" s="27"/>
      <c r="F188" s="27"/>
      <c r="G188" s="27"/>
      <c r="H188" s="28"/>
      <c r="I188" s="29"/>
      <c r="J188" s="27"/>
      <c r="K188" s="28"/>
      <c r="L188" s="29"/>
      <c r="M188" s="29"/>
      <c r="N188" s="29"/>
      <c r="O188" s="28"/>
      <c r="P188" s="27"/>
      <c r="Q188" s="24"/>
    </row>
    <row r="189" spans="1:17" ht="12.75">
      <c r="A189" s="23"/>
      <c r="B189" s="27"/>
      <c r="C189" s="27"/>
      <c r="D189" s="27"/>
      <c r="E189" s="27"/>
      <c r="F189" s="27"/>
      <c r="G189" s="27"/>
      <c r="H189" s="28"/>
      <c r="I189" s="29"/>
      <c r="J189" s="27"/>
      <c r="K189" s="28"/>
      <c r="L189" s="29"/>
      <c r="M189" s="29"/>
      <c r="N189" s="29"/>
      <c r="O189" s="28"/>
      <c r="P189" s="27"/>
      <c r="Q189" s="24"/>
    </row>
    <row r="190" spans="1:17" ht="12.75">
      <c r="A190" s="23"/>
      <c r="B190" s="27"/>
      <c r="C190" s="27"/>
      <c r="D190" s="27"/>
      <c r="E190" s="27"/>
      <c r="F190" s="27"/>
      <c r="G190" s="27"/>
      <c r="H190" s="28"/>
      <c r="I190" s="29"/>
      <c r="J190" s="27"/>
      <c r="K190" s="28"/>
      <c r="L190" s="29"/>
      <c r="M190" s="29"/>
      <c r="N190" s="29"/>
      <c r="O190" s="28"/>
      <c r="P190" s="27"/>
      <c r="Q190" s="24"/>
    </row>
    <row r="191" spans="1:17" ht="12.75">
      <c r="A191" s="23"/>
      <c r="B191" s="27"/>
      <c r="C191" s="27"/>
      <c r="D191" s="27"/>
      <c r="E191" s="27"/>
      <c r="F191" s="27"/>
      <c r="G191" s="27"/>
      <c r="H191" s="28"/>
      <c r="I191" s="29"/>
      <c r="J191" s="27"/>
      <c r="K191" s="28"/>
      <c r="L191" s="29"/>
      <c r="M191" s="29"/>
      <c r="N191" s="29"/>
      <c r="O191" s="28"/>
      <c r="P191" s="27"/>
      <c r="Q191" s="24"/>
    </row>
    <row r="192" spans="1:17" ht="12.75">
      <c r="A192" s="23"/>
      <c r="B192" s="27"/>
      <c r="C192" s="27"/>
      <c r="D192" s="27"/>
      <c r="E192" s="27"/>
      <c r="F192" s="27"/>
      <c r="G192" s="27"/>
      <c r="H192" s="28"/>
      <c r="I192" s="29"/>
      <c r="J192" s="27"/>
      <c r="K192" s="28"/>
      <c r="L192" s="29"/>
      <c r="M192" s="29"/>
      <c r="N192" s="29"/>
      <c r="O192" s="28"/>
      <c r="P192" s="27"/>
      <c r="Q192" s="24"/>
    </row>
    <row r="193" spans="1:17" ht="12.75">
      <c r="A193" s="23"/>
      <c r="B193" s="27"/>
      <c r="C193" s="27"/>
      <c r="D193" s="27"/>
      <c r="E193" s="27"/>
      <c r="F193" s="27"/>
      <c r="G193" s="27"/>
      <c r="H193" s="28"/>
      <c r="I193" s="29"/>
      <c r="J193" s="27"/>
      <c r="K193" s="28"/>
      <c r="L193" s="29"/>
      <c r="M193" s="29"/>
      <c r="N193" s="29"/>
      <c r="O193" s="28"/>
      <c r="P193" s="27"/>
      <c r="Q193" s="24"/>
    </row>
    <row r="194" spans="1:17" ht="12.75">
      <c r="A194" s="23"/>
      <c r="B194" s="27"/>
      <c r="C194" s="27"/>
      <c r="D194" s="27"/>
      <c r="E194" s="27"/>
      <c r="F194" s="27"/>
      <c r="G194" s="27"/>
      <c r="H194" s="28"/>
      <c r="I194" s="29"/>
      <c r="J194" s="27"/>
      <c r="K194" s="28"/>
      <c r="L194" s="29"/>
      <c r="M194" s="29"/>
      <c r="N194" s="29"/>
      <c r="O194" s="28"/>
      <c r="P194" s="27"/>
      <c r="Q194" s="24"/>
    </row>
    <row r="195" spans="1:17" ht="12.75">
      <c r="A195" s="23"/>
      <c r="B195" s="27"/>
      <c r="C195" s="27"/>
      <c r="D195" s="27"/>
      <c r="E195" s="27"/>
      <c r="F195" s="27"/>
      <c r="G195" s="27"/>
      <c r="H195" s="28"/>
      <c r="I195" s="29"/>
      <c r="J195" s="27"/>
      <c r="K195" s="28"/>
      <c r="L195" s="29"/>
      <c r="M195" s="29"/>
      <c r="N195" s="29"/>
      <c r="O195" s="28"/>
      <c r="P195" s="27"/>
      <c r="Q195" s="24"/>
    </row>
    <row r="196" spans="1:17" ht="12.75">
      <c r="A196" s="23"/>
      <c r="B196" s="27"/>
      <c r="C196" s="27"/>
      <c r="D196" s="27"/>
      <c r="E196" s="27"/>
      <c r="F196" s="27"/>
      <c r="G196" s="27"/>
      <c r="H196" s="28"/>
      <c r="I196" s="29"/>
      <c r="J196" s="27"/>
      <c r="K196" s="28"/>
      <c r="L196" s="29"/>
      <c r="M196" s="29"/>
      <c r="N196" s="29"/>
      <c r="O196" s="28"/>
      <c r="P196" s="27"/>
      <c r="Q196" s="24"/>
    </row>
    <row r="197" spans="1:17" ht="12.75">
      <c r="A197" s="23"/>
      <c r="B197" s="27"/>
      <c r="C197" s="27"/>
      <c r="D197" s="27"/>
      <c r="E197" s="27"/>
      <c r="F197" s="27"/>
      <c r="G197" s="27"/>
      <c r="H197" s="28"/>
      <c r="I197" s="29"/>
      <c r="J197" s="27"/>
      <c r="K197" s="28"/>
      <c r="L197" s="29"/>
      <c r="M197" s="29"/>
      <c r="N197" s="29"/>
      <c r="O197" s="28"/>
      <c r="P197" s="27"/>
      <c r="Q197" s="24"/>
    </row>
    <row r="198" spans="1:17" ht="12.75">
      <c r="A198" s="23"/>
      <c r="B198" s="27"/>
      <c r="C198" s="27"/>
      <c r="D198" s="27"/>
      <c r="E198" s="27"/>
      <c r="F198" s="27"/>
      <c r="G198" s="27"/>
      <c r="H198" s="28"/>
      <c r="I198" s="29"/>
      <c r="J198" s="27"/>
      <c r="K198" s="28"/>
      <c r="L198" s="29"/>
      <c r="M198" s="29"/>
      <c r="N198" s="29"/>
      <c r="O198" s="28"/>
      <c r="P198" s="27"/>
      <c r="Q198" s="24"/>
    </row>
    <row r="199" spans="1:17" ht="12.75">
      <c r="A199" s="23"/>
      <c r="B199" s="27"/>
      <c r="C199" s="27"/>
      <c r="D199" s="27"/>
      <c r="E199" s="27"/>
      <c r="F199" s="27"/>
      <c r="G199" s="27"/>
      <c r="H199" s="28"/>
      <c r="I199" s="29"/>
      <c r="J199" s="27"/>
      <c r="K199" s="28"/>
      <c r="L199" s="29"/>
      <c r="M199" s="29"/>
      <c r="N199" s="29"/>
      <c r="O199" s="28"/>
      <c r="P199" s="27"/>
      <c r="Q199" s="24"/>
    </row>
    <row r="200" spans="1:17" ht="12.75">
      <c r="A200" s="23"/>
      <c r="B200" s="27"/>
      <c r="C200" s="27"/>
      <c r="D200" s="27"/>
      <c r="E200" s="27"/>
      <c r="F200" s="27"/>
      <c r="G200" s="27"/>
      <c r="H200" s="28"/>
      <c r="I200" s="29"/>
      <c r="J200" s="27"/>
      <c r="K200" s="28"/>
      <c r="L200" s="29"/>
      <c r="M200" s="29"/>
      <c r="N200" s="29"/>
      <c r="O200" s="28"/>
      <c r="P200" s="27"/>
      <c r="Q200" s="24"/>
    </row>
    <row r="201" spans="1:17" ht="12.75">
      <c r="A201" s="23"/>
      <c r="B201" s="27"/>
      <c r="C201" s="27"/>
      <c r="D201" s="27"/>
      <c r="E201" s="27"/>
      <c r="F201" s="27"/>
      <c r="G201" s="27"/>
      <c r="H201" s="28"/>
      <c r="I201" s="29"/>
      <c r="J201" s="27"/>
      <c r="K201" s="28"/>
      <c r="L201" s="29"/>
      <c r="M201" s="29"/>
      <c r="N201" s="29"/>
      <c r="O201" s="28"/>
      <c r="P201" s="27"/>
      <c r="Q201" s="24"/>
    </row>
    <row r="202" spans="1:17" ht="12.75">
      <c r="A202" s="23"/>
      <c r="B202" s="27"/>
      <c r="C202" s="27"/>
      <c r="D202" s="27"/>
      <c r="E202" s="27"/>
      <c r="F202" s="27"/>
      <c r="G202" s="27"/>
      <c r="H202" s="28"/>
      <c r="I202" s="29"/>
      <c r="J202" s="27"/>
      <c r="K202" s="28"/>
      <c r="L202" s="29"/>
      <c r="M202" s="29"/>
      <c r="N202" s="29"/>
      <c r="O202" s="28"/>
      <c r="P202" s="27"/>
      <c r="Q202" s="24"/>
    </row>
    <row r="203" spans="1:17" ht="12.75">
      <c r="A203" s="23"/>
      <c r="B203" s="27"/>
      <c r="C203" s="27"/>
      <c r="D203" s="27"/>
      <c r="E203" s="27"/>
      <c r="F203" s="27"/>
      <c r="G203" s="27"/>
      <c r="H203" s="28"/>
      <c r="I203" s="29"/>
      <c r="J203" s="27"/>
      <c r="K203" s="28"/>
      <c r="L203" s="29"/>
      <c r="M203" s="29"/>
      <c r="N203" s="29"/>
      <c r="O203" s="28"/>
      <c r="P203" s="27"/>
      <c r="Q203" s="24"/>
    </row>
    <row r="204" spans="1:17" ht="12.75">
      <c r="A204" s="23"/>
      <c r="B204" s="27"/>
      <c r="C204" s="27"/>
      <c r="D204" s="27"/>
      <c r="E204" s="27"/>
      <c r="F204" s="27"/>
      <c r="G204" s="27"/>
      <c r="H204" s="28"/>
      <c r="I204" s="29"/>
      <c r="J204" s="27"/>
      <c r="K204" s="28"/>
      <c r="L204" s="29"/>
      <c r="M204" s="29"/>
      <c r="N204" s="29"/>
      <c r="O204" s="28"/>
      <c r="P204" s="27"/>
      <c r="Q204" s="24"/>
    </row>
    <row r="205" spans="1:17" ht="12.75">
      <c r="A205" s="23"/>
      <c r="B205" s="27"/>
      <c r="C205" s="27"/>
      <c r="D205" s="27"/>
      <c r="E205" s="27"/>
      <c r="F205" s="27"/>
      <c r="G205" s="27"/>
      <c r="H205" s="28"/>
      <c r="I205" s="29"/>
      <c r="J205" s="27"/>
      <c r="K205" s="28"/>
      <c r="L205" s="29"/>
      <c r="M205" s="29"/>
      <c r="N205" s="29"/>
      <c r="O205" s="28"/>
      <c r="P205" s="27"/>
      <c r="Q205" s="24"/>
    </row>
    <row r="206" spans="1:17" ht="12.75">
      <c r="A206" s="23"/>
      <c r="B206" s="27"/>
      <c r="C206" s="27"/>
      <c r="D206" s="27"/>
      <c r="E206" s="27"/>
      <c r="F206" s="27"/>
      <c r="G206" s="27"/>
      <c r="H206" s="28"/>
      <c r="I206" s="29"/>
      <c r="J206" s="27"/>
      <c r="K206" s="28"/>
      <c r="L206" s="29"/>
      <c r="M206" s="29"/>
      <c r="N206" s="29"/>
      <c r="O206" s="28"/>
      <c r="P206" s="27"/>
      <c r="Q206" s="24"/>
    </row>
    <row r="207" spans="1:17" ht="14.25" customHeight="1">
      <c r="A207" s="206" t="s">
        <v>247</v>
      </c>
      <c r="B207" s="206"/>
      <c r="C207" s="206"/>
      <c r="D207" s="206"/>
      <c r="E207" s="206"/>
      <c r="F207" s="206"/>
      <c r="G207" s="206"/>
      <c r="H207" s="37">
        <v>0</v>
      </c>
      <c r="I207" s="31">
        <f>SUM(I163:I206)</f>
        <v>0</v>
      </c>
      <c r="J207" s="68"/>
      <c r="K207" s="30">
        <v>0</v>
      </c>
      <c r="L207" s="31">
        <f>SUM(L163:L206)</f>
        <v>0</v>
      </c>
      <c r="M207" s="31">
        <f>SUM(M163:M206)</f>
        <v>0</v>
      </c>
      <c r="N207" s="31">
        <f>SUM(N163:N206)</f>
        <v>0</v>
      </c>
      <c r="O207" s="32"/>
      <c r="P207" s="33"/>
      <c r="Q207" s="24"/>
    </row>
    <row r="208" spans="1:17" ht="12.75">
      <c r="A208" s="11" t="e">
        <f>CONCATENATE("Число порядкових номерів на сторінці: ",ЧислоПрописом(COUNTA(A163:A206))," (з ",A163," по ",A206,")")</f>
        <v>#NAME?</v>
      </c>
      <c r="B208" s="33"/>
      <c r="C208" s="33"/>
      <c r="D208" s="33"/>
      <c r="E208" s="33"/>
      <c r="F208" s="33"/>
      <c r="G208" s="34" t="e">
        <f>CONCATENATE("Загальна кількість у натуральних вимірах фактично на сторінці: ",ЧислоПрописом(H207))</f>
        <v>#NAME?</v>
      </c>
      <c r="H208" s="32"/>
      <c r="I208" s="35"/>
      <c r="J208" s="68"/>
      <c r="K208" s="32"/>
      <c r="L208" s="35"/>
      <c r="M208" s="35"/>
      <c r="N208" s="35"/>
      <c r="O208" s="32"/>
      <c r="P208" s="33"/>
      <c r="Q208" s="24"/>
    </row>
    <row r="209" spans="2:17" ht="12.75">
      <c r="B209" s="36"/>
      <c r="C209" s="36"/>
      <c r="E209" s="33"/>
      <c r="G209" s="34" t="e">
        <f>CONCATENATE("Загальна кількість у натуральних вимірах за даними бухобліку на сторінці: ",ЧислоПрописом(K207))</f>
        <v>#NAME?</v>
      </c>
      <c r="H209" s="32"/>
      <c r="I209" s="35"/>
      <c r="J209" s="68"/>
      <c r="K209" s="32"/>
      <c r="L209" s="35"/>
      <c r="M209" s="35"/>
      <c r="N209" s="35"/>
      <c r="O209" s="32"/>
      <c r="P209" s="33"/>
      <c r="Q209" s="24"/>
    </row>
    <row r="210" spans="1:17" ht="12.75" customHeight="1">
      <c r="A210" s="205" t="s">
        <v>229</v>
      </c>
      <c r="B210" s="205" t="s">
        <v>230</v>
      </c>
      <c r="C210" s="205" t="s">
        <v>528</v>
      </c>
      <c r="D210" s="205" t="s">
        <v>529</v>
      </c>
      <c r="E210" s="205"/>
      <c r="F210" s="205"/>
      <c r="G210" s="205" t="s">
        <v>231</v>
      </c>
      <c r="H210" s="205" t="s">
        <v>232</v>
      </c>
      <c r="I210" s="205"/>
      <c r="J210" s="205" t="s">
        <v>530</v>
      </c>
      <c r="K210" s="205" t="s">
        <v>531</v>
      </c>
      <c r="L210" s="205"/>
      <c r="M210" s="205"/>
      <c r="N210" s="205"/>
      <c r="O210" s="205"/>
      <c r="P210" s="205" t="s">
        <v>248</v>
      </c>
      <c r="Q210" s="24"/>
    </row>
    <row r="211" spans="1:17" ht="12.75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4"/>
    </row>
    <row r="212" spans="1:17" ht="12.75" customHeight="1">
      <c r="A212" s="205"/>
      <c r="B212" s="205"/>
      <c r="C212" s="205"/>
      <c r="D212" s="92" t="s">
        <v>532</v>
      </c>
      <c r="E212" s="92" t="s">
        <v>533</v>
      </c>
      <c r="F212" s="92" t="s">
        <v>534</v>
      </c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4"/>
    </row>
    <row r="213" spans="1:17" ht="12.75" customHeight="1">
      <c r="A213" s="205"/>
      <c r="B213" s="205"/>
      <c r="C213" s="205"/>
      <c r="D213" s="92"/>
      <c r="E213" s="92"/>
      <c r="F213" s="92"/>
      <c r="G213" s="205"/>
      <c r="H213" s="92" t="s">
        <v>233</v>
      </c>
      <c r="I213" s="92" t="s">
        <v>249</v>
      </c>
      <c r="J213" s="205"/>
      <c r="K213" s="92" t="s">
        <v>233</v>
      </c>
      <c r="L213" s="92" t="s">
        <v>535</v>
      </c>
      <c r="M213" s="92" t="s">
        <v>235</v>
      </c>
      <c r="N213" s="92" t="s">
        <v>250</v>
      </c>
      <c r="O213" s="92" t="s">
        <v>237</v>
      </c>
      <c r="P213" s="205"/>
      <c r="Q213" s="24"/>
    </row>
    <row r="214" spans="1:17" ht="50.25" customHeight="1">
      <c r="A214" s="205"/>
      <c r="B214" s="205"/>
      <c r="C214" s="205"/>
      <c r="D214" s="92"/>
      <c r="E214" s="92"/>
      <c r="F214" s="92"/>
      <c r="G214" s="205"/>
      <c r="H214" s="92"/>
      <c r="I214" s="92"/>
      <c r="J214" s="205"/>
      <c r="K214" s="92"/>
      <c r="L214" s="92"/>
      <c r="M214" s="92"/>
      <c r="N214" s="92"/>
      <c r="O214" s="92"/>
      <c r="P214" s="205"/>
      <c r="Q214" s="24"/>
    </row>
    <row r="215" spans="1:17" ht="12.75">
      <c r="A215" s="26">
        <v>1</v>
      </c>
      <c r="B215" s="26">
        <v>2</v>
      </c>
      <c r="C215" s="26">
        <v>3</v>
      </c>
      <c r="D215" s="26">
        <v>4</v>
      </c>
      <c r="E215" s="26">
        <v>5</v>
      </c>
      <c r="F215" s="26">
        <v>6</v>
      </c>
      <c r="G215" s="26">
        <v>7</v>
      </c>
      <c r="H215" s="26">
        <v>8</v>
      </c>
      <c r="I215" s="26">
        <v>9</v>
      </c>
      <c r="J215" s="26">
        <v>10</v>
      </c>
      <c r="K215" s="26">
        <v>11</v>
      </c>
      <c r="L215" s="26">
        <v>12</v>
      </c>
      <c r="M215" s="26">
        <v>13</v>
      </c>
      <c r="N215" s="26">
        <v>14</v>
      </c>
      <c r="O215" s="26">
        <v>15</v>
      </c>
      <c r="P215" s="26">
        <v>16</v>
      </c>
      <c r="Q215" s="24"/>
    </row>
    <row r="216" spans="1:17" ht="12.75">
      <c r="A216" s="23"/>
      <c r="B216" s="27"/>
      <c r="C216" s="27"/>
      <c r="D216" s="27"/>
      <c r="E216" s="27"/>
      <c r="F216" s="27"/>
      <c r="G216" s="27"/>
      <c r="H216" s="28"/>
      <c r="I216" s="29"/>
      <c r="J216" s="27"/>
      <c r="K216" s="28"/>
      <c r="L216" s="29"/>
      <c r="M216" s="29"/>
      <c r="N216" s="29"/>
      <c r="O216" s="28"/>
      <c r="P216" s="27"/>
      <c r="Q216" s="24"/>
    </row>
    <row r="217" spans="1:17" ht="12.75">
      <c r="A217" s="23"/>
      <c r="B217" s="27"/>
      <c r="C217" s="27"/>
      <c r="D217" s="27"/>
      <c r="E217" s="27"/>
      <c r="F217" s="27"/>
      <c r="G217" s="27"/>
      <c r="H217" s="28"/>
      <c r="I217" s="29"/>
      <c r="J217" s="27"/>
      <c r="K217" s="28"/>
      <c r="L217" s="29"/>
      <c r="M217" s="29"/>
      <c r="N217" s="29"/>
      <c r="O217" s="28"/>
      <c r="P217" s="27"/>
      <c r="Q217" s="24"/>
    </row>
    <row r="218" spans="1:17" ht="12.75">
      <c r="A218" s="23"/>
      <c r="B218" s="27"/>
      <c r="C218" s="27"/>
      <c r="D218" s="27"/>
      <c r="E218" s="27"/>
      <c r="F218" s="27"/>
      <c r="G218" s="27"/>
      <c r="H218" s="28"/>
      <c r="I218" s="29"/>
      <c r="J218" s="27"/>
      <c r="K218" s="28"/>
      <c r="L218" s="29"/>
      <c r="M218" s="29"/>
      <c r="N218" s="29"/>
      <c r="O218" s="28"/>
      <c r="P218" s="27"/>
      <c r="Q218" s="24"/>
    </row>
    <row r="219" spans="1:17" ht="12.75">
      <c r="A219" s="23"/>
      <c r="B219" s="27"/>
      <c r="C219" s="27"/>
      <c r="D219" s="27"/>
      <c r="E219" s="27"/>
      <c r="F219" s="27"/>
      <c r="G219" s="27"/>
      <c r="H219" s="28"/>
      <c r="I219" s="29"/>
      <c r="J219" s="27"/>
      <c r="K219" s="28"/>
      <c r="L219" s="29"/>
      <c r="M219" s="29"/>
      <c r="N219" s="29"/>
      <c r="O219" s="28"/>
      <c r="P219" s="27"/>
      <c r="Q219" s="24"/>
    </row>
    <row r="220" spans="1:17" ht="12.75">
      <c r="A220" s="23"/>
      <c r="B220" s="27"/>
      <c r="C220" s="27"/>
      <c r="D220" s="27"/>
      <c r="E220" s="27"/>
      <c r="F220" s="27"/>
      <c r="G220" s="27"/>
      <c r="H220" s="28"/>
      <c r="I220" s="29"/>
      <c r="J220" s="27"/>
      <c r="K220" s="28"/>
      <c r="L220" s="29"/>
      <c r="M220" s="29"/>
      <c r="N220" s="29"/>
      <c r="O220" s="28"/>
      <c r="P220" s="27"/>
      <c r="Q220" s="24"/>
    </row>
    <row r="221" spans="1:17" ht="12.75">
      <c r="A221" s="23"/>
      <c r="B221" s="27"/>
      <c r="C221" s="27"/>
      <c r="D221" s="27"/>
      <c r="E221" s="27"/>
      <c r="F221" s="27"/>
      <c r="G221" s="27"/>
      <c r="H221" s="28"/>
      <c r="I221" s="29"/>
      <c r="J221" s="27"/>
      <c r="K221" s="28"/>
      <c r="L221" s="29"/>
      <c r="M221" s="29"/>
      <c r="N221" s="29"/>
      <c r="O221" s="28"/>
      <c r="P221" s="27"/>
      <c r="Q221" s="24"/>
    </row>
    <row r="222" spans="1:17" ht="12.75">
      <c r="A222" s="23"/>
      <c r="B222" s="27"/>
      <c r="C222" s="27"/>
      <c r="D222" s="27"/>
      <c r="E222" s="27"/>
      <c r="F222" s="27"/>
      <c r="G222" s="27"/>
      <c r="H222" s="28"/>
      <c r="I222" s="29"/>
      <c r="J222" s="27"/>
      <c r="K222" s="28"/>
      <c r="L222" s="29"/>
      <c r="M222" s="29"/>
      <c r="N222" s="29"/>
      <c r="O222" s="28"/>
      <c r="P222" s="27"/>
      <c r="Q222" s="24"/>
    </row>
    <row r="223" spans="1:17" ht="12.75">
      <c r="A223" s="23"/>
      <c r="B223" s="27"/>
      <c r="C223" s="27"/>
      <c r="D223" s="27"/>
      <c r="E223" s="27"/>
      <c r="F223" s="27"/>
      <c r="G223" s="27"/>
      <c r="H223" s="28"/>
      <c r="I223" s="29"/>
      <c r="J223" s="27"/>
      <c r="K223" s="28"/>
      <c r="L223" s="29"/>
      <c r="M223" s="29"/>
      <c r="N223" s="29"/>
      <c r="O223" s="28"/>
      <c r="P223" s="27"/>
      <c r="Q223" s="24"/>
    </row>
    <row r="224" spans="1:17" ht="12.75">
      <c r="A224" s="23"/>
      <c r="B224" s="27"/>
      <c r="C224" s="27"/>
      <c r="D224" s="27"/>
      <c r="E224" s="27"/>
      <c r="F224" s="27"/>
      <c r="G224" s="27"/>
      <c r="H224" s="28"/>
      <c r="I224" s="29"/>
      <c r="J224" s="27"/>
      <c r="K224" s="28"/>
      <c r="L224" s="29"/>
      <c r="M224" s="29"/>
      <c r="N224" s="29"/>
      <c r="O224" s="28"/>
      <c r="P224" s="27"/>
      <c r="Q224" s="24"/>
    </row>
    <row r="225" spans="1:17" ht="12.75">
      <c r="A225" s="23"/>
      <c r="B225" s="27"/>
      <c r="C225" s="27"/>
      <c r="D225" s="27"/>
      <c r="E225" s="27"/>
      <c r="F225" s="27"/>
      <c r="G225" s="27"/>
      <c r="H225" s="28"/>
      <c r="I225" s="29"/>
      <c r="J225" s="27"/>
      <c r="K225" s="28"/>
      <c r="L225" s="29"/>
      <c r="M225" s="29"/>
      <c r="N225" s="29"/>
      <c r="O225" s="28"/>
      <c r="P225" s="27"/>
      <c r="Q225" s="24"/>
    </row>
    <row r="226" spans="1:17" ht="12.75">
      <c r="A226" s="23"/>
      <c r="B226" s="27"/>
      <c r="C226" s="27"/>
      <c r="D226" s="27"/>
      <c r="E226" s="27"/>
      <c r="F226" s="27"/>
      <c r="G226" s="27"/>
      <c r="H226" s="28"/>
      <c r="I226" s="29"/>
      <c r="J226" s="27"/>
      <c r="K226" s="28"/>
      <c r="L226" s="29"/>
      <c r="M226" s="29"/>
      <c r="N226" s="29"/>
      <c r="O226" s="28"/>
      <c r="P226" s="27"/>
      <c r="Q226" s="24"/>
    </row>
    <row r="227" spans="1:17" ht="12.75">
      <c r="A227" s="23"/>
      <c r="B227" s="27"/>
      <c r="C227" s="27"/>
      <c r="D227" s="27"/>
      <c r="E227" s="27"/>
      <c r="F227" s="27"/>
      <c r="G227" s="27"/>
      <c r="H227" s="28"/>
      <c r="I227" s="29"/>
      <c r="J227" s="27"/>
      <c r="K227" s="28"/>
      <c r="L227" s="29"/>
      <c r="M227" s="29"/>
      <c r="N227" s="29"/>
      <c r="O227" s="28"/>
      <c r="P227" s="27"/>
      <c r="Q227" s="24"/>
    </row>
    <row r="228" spans="1:17" ht="12.75">
      <c r="A228" s="23"/>
      <c r="B228" s="27"/>
      <c r="C228" s="27"/>
      <c r="D228" s="27"/>
      <c r="E228" s="27"/>
      <c r="F228" s="27"/>
      <c r="G228" s="27"/>
      <c r="H228" s="28"/>
      <c r="I228" s="29"/>
      <c r="J228" s="27"/>
      <c r="K228" s="28"/>
      <c r="L228" s="29"/>
      <c r="M228" s="29"/>
      <c r="N228" s="29"/>
      <c r="O228" s="28"/>
      <c r="P228" s="27"/>
      <c r="Q228" s="24"/>
    </row>
    <row r="229" spans="1:17" ht="12.75">
      <c r="A229" s="23"/>
      <c r="B229" s="27"/>
      <c r="C229" s="27"/>
      <c r="D229" s="27"/>
      <c r="E229" s="27"/>
      <c r="F229" s="27"/>
      <c r="G229" s="27"/>
      <c r="H229" s="28"/>
      <c r="I229" s="29"/>
      <c r="J229" s="27"/>
      <c r="K229" s="28"/>
      <c r="L229" s="29"/>
      <c r="M229" s="29"/>
      <c r="N229" s="29"/>
      <c r="O229" s="28"/>
      <c r="P229" s="27"/>
      <c r="Q229" s="24"/>
    </row>
    <row r="230" spans="1:17" ht="12.75">
      <c r="A230" s="23"/>
      <c r="B230" s="27"/>
      <c r="C230" s="27"/>
      <c r="D230" s="27"/>
      <c r="E230" s="27"/>
      <c r="F230" s="27"/>
      <c r="G230" s="27"/>
      <c r="H230" s="28"/>
      <c r="I230" s="29"/>
      <c r="J230" s="27"/>
      <c r="K230" s="28"/>
      <c r="L230" s="29"/>
      <c r="M230" s="29"/>
      <c r="N230" s="29"/>
      <c r="O230" s="28"/>
      <c r="P230" s="27"/>
      <c r="Q230" s="24"/>
    </row>
    <row r="231" spans="1:17" ht="12.75">
      <c r="A231" s="23"/>
      <c r="B231" s="27"/>
      <c r="C231" s="27"/>
      <c r="D231" s="27"/>
      <c r="E231" s="27"/>
      <c r="F231" s="27"/>
      <c r="G231" s="27"/>
      <c r="H231" s="28"/>
      <c r="I231" s="29"/>
      <c r="J231" s="27"/>
      <c r="K231" s="28"/>
      <c r="L231" s="29"/>
      <c r="M231" s="29"/>
      <c r="N231" s="29"/>
      <c r="O231" s="28"/>
      <c r="P231" s="27"/>
      <c r="Q231" s="24"/>
    </row>
    <row r="232" spans="1:17" ht="12.75">
      <c r="A232" s="23"/>
      <c r="B232" s="27"/>
      <c r="C232" s="27"/>
      <c r="D232" s="27"/>
      <c r="E232" s="27"/>
      <c r="F232" s="27"/>
      <c r="G232" s="27"/>
      <c r="H232" s="28"/>
      <c r="I232" s="29"/>
      <c r="J232" s="27"/>
      <c r="K232" s="28"/>
      <c r="L232" s="29"/>
      <c r="M232" s="29"/>
      <c r="N232" s="29"/>
      <c r="O232" s="28"/>
      <c r="P232" s="27"/>
      <c r="Q232" s="24"/>
    </row>
    <row r="233" spans="1:17" ht="12.75">
      <c r="A233" s="23"/>
      <c r="B233" s="27"/>
      <c r="C233" s="27"/>
      <c r="D233" s="27"/>
      <c r="E233" s="27"/>
      <c r="F233" s="27"/>
      <c r="G233" s="27"/>
      <c r="H233" s="28"/>
      <c r="I233" s="29"/>
      <c r="J233" s="27"/>
      <c r="K233" s="28"/>
      <c r="L233" s="29"/>
      <c r="M233" s="29"/>
      <c r="N233" s="29"/>
      <c r="O233" s="28"/>
      <c r="P233" s="27"/>
      <c r="Q233" s="24"/>
    </row>
    <row r="234" spans="1:17" ht="12.75">
      <c r="A234" s="23"/>
      <c r="B234" s="27"/>
      <c r="C234" s="27"/>
      <c r="D234" s="27"/>
      <c r="E234" s="27"/>
      <c r="F234" s="27"/>
      <c r="G234" s="27"/>
      <c r="H234" s="28"/>
      <c r="I234" s="29"/>
      <c r="J234" s="27"/>
      <c r="K234" s="28"/>
      <c r="L234" s="29"/>
      <c r="M234" s="29"/>
      <c r="N234" s="29"/>
      <c r="O234" s="28"/>
      <c r="P234" s="27"/>
      <c r="Q234" s="24"/>
    </row>
    <row r="235" spans="1:17" ht="12.75">
      <c r="A235" s="23"/>
      <c r="B235" s="27"/>
      <c r="C235" s="27"/>
      <c r="D235" s="27"/>
      <c r="E235" s="27"/>
      <c r="F235" s="27"/>
      <c r="G235" s="27"/>
      <c r="H235" s="28"/>
      <c r="I235" s="29"/>
      <c r="J235" s="27"/>
      <c r="K235" s="28"/>
      <c r="L235" s="29"/>
      <c r="M235" s="29"/>
      <c r="N235" s="29"/>
      <c r="O235" s="28"/>
      <c r="P235" s="27"/>
      <c r="Q235" s="24"/>
    </row>
    <row r="236" spans="1:17" ht="12.75">
      <c r="A236" s="23"/>
      <c r="B236" s="27"/>
      <c r="C236" s="27"/>
      <c r="D236" s="27"/>
      <c r="E236" s="27"/>
      <c r="F236" s="27"/>
      <c r="G236" s="27"/>
      <c r="H236" s="28"/>
      <c r="I236" s="29"/>
      <c r="J236" s="27"/>
      <c r="K236" s="28"/>
      <c r="L236" s="29"/>
      <c r="M236" s="29"/>
      <c r="N236" s="29"/>
      <c r="O236" s="28"/>
      <c r="P236" s="27"/>
      <c r="Q236" s="24"/>
    </row>
    <row r="237" spans="1:17" ht="12.75">
      <c r="A237" s="23"/>
      <c r="B237" s="27"/>
      <c r="C237" s="27"/>
      <c r="D237" s="27"/>
      <c r="E237" s="27"/>
      <c r="F237" s="27"/>
      <c r="G237" s="27"/>
      <c r="H237" s="28"/>
      <c r="I237" s="29"/>
      <c r="J237" s="27"/>
      <c r="K237" s="28"/>
      <c r="L237" s="29"/>
      <c r="M237" s="29"/>
      <c r="N237" s="29"/>
      <c r="O237" s="28"/>
      <c r="P237" s="27"/>
      <c r="Q237" s="24"/>
    </row>
    <row r="238" spans="1:17" ht="12.75">
      <c r="A238" s="23"/>
      <c r="B238" s="27"/>
      <c r="C238" s="27"/>
      <c r="D238" s="27"/>
      <c r="E238" s="27"/>
      <c r="F238" s="27"/>
      <c r="G238" s="27"/>
      <c r="H238" s="28"/>
      <c r="I238" s="29"/>
      <c r="J238" s="27"/>
      <c r="K238" s="28"/>
      <c r="L238" s="29"/>
      <c r="M238" s="29"/>
      <c r="N238" s="29"/>
      <c r="O238" s="28"/>
      <c r="P238" s="27"/>
      <c r="Q238" s="24"/>
    </row>
    <row r="239" spans="1:17" ht="12.75">
      <c r="A239" s="23"/>
      <c r="B239" s="27"/>
      <c r="C239" s="27"/>
      <c r="D239" s="27"/>
      <c r="E239" s="27"/>
      <c r="F239" s="27"/>
      <c r="G239" s="27"/>
      <c r="H239" s="28"/>
      <c r="I239" s="29"/>
      <c r="J239" s="27"/>
      <c r="K239" s="28"/>
      <c r="L239" s="29"/>
      <c r="M239" s="29"/>
      <c r="N239" s="29"/>
      <c r="O239" s="28"/>
      <c r="P239" s="27"/>
      <c r="Q239" s="24"/>
    </row>
    <row r="240" spans="1:17" ht="12.75">
      <c r="A240" s="23"/>
      <c r="B240" s="27"/>
      <c r="C240" s="27"/>
      <c r="D240" s="27"/>
      <c r="E240" s="27"/>
      <c r="F240" s="27"/>
      <c r="G240" s="27"/>
      <c r="H240" s="28"/>
      <c r="I240" s="29"/>
      <c r="J240" s="27"/>
      <c r="K240" s="28"/>
      <c r="L240" s="29"/>
      <c r="M240" s="29"/>
      <c r="N240" s="29"/>
      <c r="O240" s="28"/>
      <c r="P240" s="27"/>
      <c r="Q240" s="24"/>
    </row>
    <row r="241" spans="1:17" ht="12.75">
      <c r="A241" s="23"/>
      <c r="B241" s="27"/>
      <c r="C241" s="27"/>
      <c r="D241" s="27"/>
      <c r="E241" s="27"/>
      <c r="F241" s="27"/>
      <c r="G241" s="27"/>
      <c r="H241" s="28"/>
      <c r="I241" s="29"/>
      <c r="J241" s="27"/>
      <c r="K241" s="28"/>
      <c r="L241" s="29"/>
      <c r="M241" s="29"/>
      <c r="N241" s="29"/>
      <c r="O241" s="28"/>
      <c r="P241" s="27"/>
      <c r="Q241" s="24"/>
    </row>
    <row r="242" spans="1:17" ht="12.75">
      <c r="A242" s="23"/>
      <c r="B242" s="27"/>
      <c r="C242" s="27"/>
      <c r="D242" s="27"/>
      <c r="E242" s="27"/>
      <c r="F242" s="27"/>
      <c r="G242" s="27"/>
      <c r="H242" s="28"/>
      <c r="I242" s="29"/>
      <c r="J242" s="27"/>
      <c r="K242" s="28"/>
      <c r="L242" s="29"/>
      <c r="M242" s="29"/>
      <c r="N242" s="29"/>
      <c r="O242" s="28"/>
      <c r="P242" s="27"/>
      <c r="Q242" s="24"/>
    </row>
    <row r="243" spans="1:17" ht="12.75">
      <c r="A243" s="23"/>
      <c r="B243" s="27"/>
      <c r="C243" s="27"/>
      <c r="D243" s="27"/>
      <c r="E243" s="27"/>
      <c r="F243" s="27"/>
      <c r="G243" s="27"/>
      <c r="H243" s="28"/>
      <c r="I243" s="29"/>
      <c r="J243" s="27"/>
      <c r="K243" s="28"/>
      <c r="L243" s="29"/>
      <c r="M243" s="29"/>
      <c r="N243" s="29"/>
      <c r="O243" s="28"/>
      <c r="P243" s="27"/>
      <c r="Q243" s="24"/>
    </row>
    <row r="244" spans="1:17" ht="12.75">
      <c r="A244" s="23"/>
      <c r="B244" s="27"/>
      <c r="C244" s="27"/>
      <c r="D244" s="27"/>
      <c r="E244" s="27"/>
      <c r="F244" s="27"/>
      <c r="G244" s="27"/>
      <c r="H244" s="28"/>
      <c r="I244" s="29"/>
      <c r="J244" s="27"/>
      <c r="K244" s="28"/>
      <c r="L244" s="29"/>
      <c r="M244" s="29"/>
      <c r="N244" s="29"/>
      <c r="O244" s="28"/>
      <c r="P244" s="27"/>
      <c r="Q244" s="24"/>
    </row>
    <row r="245" spans="1:17" ht="12.75">
      <c r="A245" s="23"/>
      <c r="B245" s="27"/>
      <c r="C245" s="27"/>
      <c r="D245" s="27"/>
      <c r="E245" s="27"/>
      <c r="F245" s="27"/>
      <c r="G245" s="27"/>
      <c r="H245" s="28"/>
      <c r="I245" s="29"/>
      <c r="J245" s="27"/>
      <c r="K245" s="28"/>
      <c r="L245" s="29"/>
      <c r="M245" s="29"/>
      <c r="N245" s="29"/>
      <c r="O245" s="28"/>
      <c r="P245" s="27"/>
      <c r="Q245" s="24"/>
    </row>
    <row r="246" spans="1:17" ht="12.75">
      <c r="A246" s="23"/>
      <c r="B246" s="27"/>
      <c r="C246" s="27"/>
      <c r="D246" s="27"/>
      <c r="E246" s="27"/>
      <c r="F246" s="27"/>
      <c r="G246" s="27"/>
      <c r="H246" s="28"/>
      <c r="I246" s="29"/>
      <c r="J246" s="27"/>
      <c r="K246" s="28"/>
      <c r="L246" s="29"/>
      <c r="M246" s="29"/>
      <c r="N246" s="29"/>
      <c r="O246" s="28"/>
      <c r="P246" s="27"/>
      <c r="Q246" s="24"/>
    </row>
    <row r="247" spans="1:17" ht="12.75">
      <c r="A247" s="23"/>
      <c r="B247" s="27"/>
      <c r="C247" s="27"/>
      <c r="D247" s="27"/>
      <c r="E247" s="27"/>
      <c r="F247" s="27"/>
      <c r="G247" s="27"/>
      <c r="H247" s="28"/>
      <c r="I247" s="29"/>
      <c r="J247" s="27"/>
      <c r="K247" s="28"/>
      <c r="L247" s="29"/>
      <c r="M247" s="29"/>
      <c r="N247" s="29"/>
      <c r="O247" s="28"/>
      <c r="P247" s="27"/>
      <c r="Q247" s="24"/>
    </row>
    <row r="248" spans="1:17" ht="12.75">
      <c r="A248" s="23"/>
      <c r="B248" s="27"/>
      <c r="C248" s="27"/>
      <c r="D248" s="27"/>
      <c r="E248" s="27"/>
      <c r="F248" s="27"/>
      <c r="G248" s="27"/>
      <c r="H248" s="28"/>
      <c r="I248" s="29"/>
      <c r="J248" s="27"/>
      <c r="K248" s="28"/>
      <c r="L248" s="29"/>
      <c r="M248" s="29"/>
      <c r="N248" s="29"/>
      <c r="O248" s="28"/>
      <c r="P248" s="27"/>
      <c r="Q248" s="24"/>
    </row>
    <row r="249" spans="1:17" ht="12.75">
      <c r="A249" s="23"/>
      <c r="B249" s="27"/>
      <c r="C249" s="27"/>
      <c r="D249" s="27"/>
      <c r="E249" s="27"/>
      <c r="F249" s="27"/>
      <c r="G249" s="27"/>
      <c r="H249" s="28"/>
      <c r="I249" s="29"/>
      <c r="J249" s="27"/>
      <c r="K249" s="28"/>
      <c r="L249" s="29"/>
      <c r="M249" s="29"/>
      <c r="N249" s="29"/>
      <c r="O249" s="28"/>
      <c r="P249" s="27"/>
      <c r="Q249" s="24"/>
    </row>
    <row r="250" spans="1:17" ht="12.75">
      <c r="A250" s="23"/>
      <c r="B250" s="27"/>
      <c r="C250" s="27"/>
      <c r="D250" s="27"/>
      <c r="E250" s="27"/>
      <c r="F250" s="27"/>
      <c r="G250" s="27"/>
      <c r="H250" s="28"/>
      <c r="I250" s="29"/>
      <c r="J250" s="27"/>
      <c r="K250" s="28"/>
      <c r="L250" s="29"/>
      <c r="M250" s="29"/>
      <c r="N250" s="29"/>
      <c r="O250" s="28"/>
      <c r="P250" s="27"/>
      <c r="Q250" s="24"/>
    </row>
    <row r="251" spans="1:17" ht="12.75">
      <c r="A251" s="23"/>
      <c r="B251" s="27"/>
      <c r="C251" s="27"/>
      <c r="D251" s="27"/>
      <c r="E251" s="27"/>
      <c r="F251" s="27"/>
      <c r="G251" s="27"/>
      <c r="H251" s="28"/>
      <c r="I251" s="29"/>
      <c r="J251" s="27"/>
      <c r="K251" s="28"/>
      <c r="L251" s="29"/>
      <c r="M251" s="29"/>
      <c r="N251" s="29"/>
      <c r="O251" s="28"/>
      <c r="P251" s="27"/>
      <c r="Q251" s="24"/>
    </row>
    <row r="252" spans="1:17" ht="12.75">
      <c r="A252" s="23"/>
      <c r="B252" s="27"/>
      <c r="C252" s="27"/>
      <c r="D252" s="27"/>
      <c r="E252" s="27"/>
      <c r="F252" s="27"/>
      <c r="G252" s="27"/>
      <c r="H252" s="28"/>
      <c r="I252" s="29"/>
      <c r="J252" s="27"/>
      <c r="K252" s="28"/>
      <c r="L252" s="29"/>
      <c r="M252" s="29"/>
      <c r="N252" s="29"/>
      <c r="O252" s="28"/>
      <c r="P252" s="27"/>
      <c r="Q252" s="24"/>
    </row>
    <row r="253" spans="1:17" ht="12.75">
      <c r="A253" s="23"/>
      <c r="B253" s="27"/>
      <c r="C253" s="27"/>
      <c r="D253" s="27"/>
      <c r="E253" s="27"/>
      <c r="F253" s="27"/>
      <c r="G253" s="27"/>
      <c r="H253" s="28"/>
      <c r="I253" s="29"/>
      <c r="J253" s="27"/>
      <c r="K253" s="28"/>
      <c r="L253" s="29"/>
      <c r="M253" s="29"/>
      <c r="N253" s="29"/>
      <c r="O253" s="28"/>
      <c r="P253" s="27"/>
      <c r="Q253" s="24"/>
    </row>
    <row r="254" spans="1:17" ht="12.75">
      <c r="A254" s="23"/>
      <c r="B254" s="27"/>
      <c r="C254" s="27"/>
      <c r="D254" s="27"/>
      <c r="E254" s="27"/>
      <c r="F254" s="27"/>
      <c r="G254" s="27"/>
      <c r="H254" s="28"/>
      <c r="I254" s="29"/>
      <c r="J254" s="27"/>
      <c r="K254" s="28"/>
      <c r="L254" s="29"/>
      <c r="M254" s="29"/>
      <c r="N254" s="29"/>
      <c r="O254" s="28"/>
      <c r="P254" s="27"/>
      <c r="Q254" s="24"/>
    </row>
    <row r="255" spans="1:17" ht="12.75">
      <c r="A255" s="23"/>
      <c r="B255" s="27"/>
      <c r="C255" s="27"/>
      <c r="D255" s="27"/>
      <c r="E255" s="27"/>
      <c r="F255" s="27"/>
      <c r="G255" s="27"/>
      <c r="H255" s="28"/>
      <c r="I255" s="29"/>
      <c r="J255" s="27"/>
      <c r="K255" s="28"/>
      <c r="L255" s="29"/>
      <c r="M255" s="29"/>
      <c r="N255" s="29"/>
      <c r="O255" s="28"/>
      <c r="P255" s="27"/>
      <c r="Q255" s="24"/>
    </row>
    <row r="256" spans="1:17" ht="12.75">
      <c r="A256" s="23"/>
      <c r="B256" s="27"/>
      <c r="C256" s="27"/>
      <c r="D256" s="27"/>
      <c r="E256" s="27"/>
      <c r="F256" s="27"/>
      <c r="G256" s="27"/>
      <c r="H256" s="28"/>
      <c r="I256" s="29"/>
      <c r="J256" s="27"/>
      <c r="K256" s="28"/>
      <c r="L256" s="29"/>
      <c r="M256" s="29"/>
      <c r="N256" s="29"/>
      <c r="O256" s="28"/>
      <c r="P256" s="27"/>
      <c r="Q256" s="24"/>
    </row>
    <row r="257" spans="1:17" ht="12.75">
      <c r="A257" s="23"/>
      <c r="B257" s="27"/>
      <c r="C257" s="27"/>
      <c r="D257" s="27"/>
      <c r="E257" s="27"/>
      <c r="F257" s="27"/>
      <c r="G257" s="27"/>
      <c r="H257" s="28"/>
      <c r="I257" s="29"/>
      <c r="J257" s="27"/>
      <c r="K257" s="28"/>
      <c r="L257" s="29"/>
      <c r="M257" s="29"/>
      <c r="N257" s="29"/>
      <c r="O257" s="28"/>
      <c r="P257" s="27"/>
      <c r="Q257" s="24"/>
    </row>
    <row r="258" spans="1:17" ht="12.75">
      <c r="A258" s="23"/>
      <c r="B258" s="27"/>
      <c r="C258" s="27"/>
      <c r="D258" s="27"/>
      <c r="E258" s="27"/>
      <c r="F258" s="27"/>
      <c r="G258" s="27"/>
      <c r="H258" s="28"/>
      <c r="I258" s="29"/>
      <c r="J258" s="27"/>
      <c r="K258" s="28"/>
      <c r="L258" s="29"/>
      <c r="M258" s="29"/>
      <c r="N258" s="29"/>
      <c r="O258" s="28"/>
      <c r="P258" s="27"/>
      <c r="Q258" s="24"/>
    </row>
    <row r="259" spans="1:17" ht="12.75">
      <c r="A259" s="23"/>
      <c r="B259" s="27"/>
      <c r="C259" s="27"/>
      <c r="D259" s="27"/>
      <c r="E259" s="27"/>
      <c r="F259" s="27"/>
      <c r="G259" s="27"/>
      <c r="H259" s="28"/>
      <c r="I259" s="29"/>
      <c r="J259" s="27"/>
      <c r="K259" s="28"/>
      <c r="L259" s="29"/>
      <c r="M259" s="29"/>
      <c r="N259" s="29"/>
      <c r="O259" s="28"/>
      <c r="P259" s="27"/>
      <c r="Q259" s="24"/>
    </row>
    <row r="260" spans="1:17" ht="14.25" customHeight="1">
      <c r="A260" s="206" t="s">
        <v>247</v>
      </c>
      <c r="B260" s="206"/>
      <c r="C260" s="206"/>
      <c r="D260" s="206"/>
      <c r="E260" s="206"/>
      <c r="F260" s="206"/>
      <c r="G260" s="206"/>
      <c r="H260" s="37">
        <v>0</v>
      </c>
      <c r="I260" s="31">
        <f>SUM(I216:I259)</f>
        <v>0</v>
      </c>
      <c r="J260" s="68"/>
      <c r="K260" s="30">
        <v>0</v>
      </c>
      <c r="L260" s="31">
        <f>SUM(L216:L259)</f>
        <v>0</v>
      </c>
      <c r="M260" s="31">
        <f>SUM(M216:M259)</f>
        <v>0</v>
      </c>
      <c r="N260" s="31">
        <f>SUM(N216:N259)</f>
        <v>0</v>
      </c>
      <c r="O260" s="32"/>
      <c r="P260" s="33"/>
      <c r="Q260" s="24"/>
    </row>
    <row r="261" spans="1:17" ht="12.75">
      <c r="A261" s="11" t="e">
        <f>CONCATENATE("Число порядкових номерів на сторінці: ",ЧислоПрописом(COUNTA(A216:A259))," (з ",A216," по ",A259,")")</f>
        <v>#NAME?</v>
      </c>
      <c r="B261" s="33"/>
      <c r="C261" s="33"/>
      <c r="D261" s="33"/>
      <c r="E261" s="33"/>
      <c r="F261" s="33"/>
      <c r="G261" s="34" t="e">
        <f>CONCATENATE("Загальна кількість у натуральних вимірах фактично на сторінці: ",ЧислоПрописом(H260))</f>
        <v>#NAME?</v>
      </c>
      <c r="H261" s="32"/>
      <c r="I261" s="35"/>
      <c r="J261" s="68"/>
      <c r="K261" s="32"/>
      <c r="L261" s="35"/>
      <c r="M261" s="35"/>
      <c r="N261" s="35"/>
      <c r="O261" s="32"/>
      <c r="P261" s="33"/>
      <c r="Q261" s="24"/>
    </row>
    <row r="262" spans="2:17" ht="12.75">
      <c r="B262" s="36"/>
      <c r="C262" s="36"/>
      <c r="E262" s="33"/>
      <c r="G262" s="34" t="e">
        <f>CONCATENATE("Загальна кількість у натуральних вимірах за даними бухобліку на сторінці: ",ЧислоПрописом(K260))</f>
        <v>#NAME?</v>
      </c>
      <c r="H262" s="32"/>
      <c r="I262" s="35"/>
      <c r="J262" s="68"/>
      <c r="K262" s="32"/>
      <c r="L262" s="35"/>
      <c r="M262" s="35"/>
      <c r="N262" s="35"/>
      <c r="O262" s="32"/>
      <c r="P262" s="33"/>
      <c r="Q262" s="24"/>
    </row>
    <row r="263" spans="1:17" ht="12.75" customHeight="1">
      <c r="A263" s="205" t="s">
        <v>229</v>
      </c>
      <c r="B263" s="205" t="s">
        <v>230</v>
      </c>
      <c r="C263" s="205" t="s">
        <v>528</v>
      </c>
      <c r="D263" s="205" t="s">
        <v>529</v>
      </c>
      <c r="E263" s="205"/>
      <c r="F263" s="205"/>
      <c r="G263" s="205" t="s">
        <v>231</v>
      </c>
      <c r="H263" s="205" t="s">
        <v>232</v>
      </c>
      <c r="I263" s="205"/>
      <c r="J263" s="205" t="s">
        <v>530</v>
      </c>
      <c r="K263" s="205" t="s">
        <v>531</v>
      </c>
      <c r="L263" s="205"/>
      <c r="M263" s="205"/>
      <c r="N263" s="205"/>
      <c r="O263" s="205"/>
      <c r="P263" s="205" t="s">
        <v>248</v>
      </c>
      <c r="Q263" s="24"/>
    </row>
    <row r="264" spans="1:17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4"/>
    </row>
    <row r="265" spans="1:17" ht="12.75" customHeight="1">
      <c r="A265" s="205"/>
      <c r="B265" s="205"/>
      <c r="C265" s="205"/>
      <c r="D265" s="92" t="s">
        <v>532</v>
      </c>
      <c r="E265" s="92" t="s">
        <v>533</v>
      </c>
      <c r="F265" s="92" t="s">
        <v>534</v>
      </c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4"/>
    </row>
    <row r="266" spans="1:17" ht="12.75" customHeight="1">
      <c r="A266" s="205"/>
      <c r="B266" s="205"/>
      <c r="C266" s="205"/>
      <c r="D266" s="92"/>
      <c r="E266" s="92"/>
      <c r="F266" s="92"/>
      <c r="G266" s="205"/>
      <c r="H266" s="92" t="s">
        <v>233</v>
      </c>
      <c r="I266" s="92" t="s">
        <v>249</v>
      </c>
      <c r="J266" s="205"/>
      <c r="K266" s="92" t="s">
        <v>233</v>
      </c>
      <c r="L266" s="92" t="s">
        <v>535</v>
      </c>
      <c r="M266" s="92" t="s">
        <v>235</v>
      </c>
      <c r="N266" s="92" t="s">
        <v>250</v>
      </c>
      <c r="O266" s="92" t="s">
        <v>237</v>
      </c>
      <c r="P266" s="205"/>
      <c r="Q266" s="24"/>
    </row>
    <row r="267" spans="1:17" ht="50.25" customHeight="1">
      <c r="A267" s="205"/>
      <c r="B267" s="205"/>
      <c r="C267" s="205"/>
      <c r="D267" s="92"/>
      <c r="E267" s="92"/>
      <c r="F267" s="92"/>
      <c r="G267" s="205"/>
      <c r="H267" s="92"/>
      <c r="I267" s="92"/>
      <c r="J267" s="205"/>
      <c r="K267" s="92"/>
      <c r="L267" s="92"/>
      <c r="M267" s="92"/>
      <c r="N267" s="92"/>
      <c r="O267" s="92"/>
      <c r="P267" s="205"/>
      <c r="Q267" s="24"/>
    </row>
    <row r="268" spans="1:17" ht="12.75">
      <c r="A268" s="26">
        <v>1</v>
      </c>
      <c r="B268" s="26">
        <v>2</v>
      </c>
      <c r="C268" s="26">
        <v>3</v>
      </c>
      <c r="D268" s="26">
        <v>4</v>
      </c>
      <c r="E268" s="26">
        <v>5</v>
      </c>
      <c r="F268" s="26">
        <v>6</v>
      </c>
      <c r="G268" s="26">
        <v>7</v>
      </c>
      <c r="H268" s="26">
        <v>8</v>
      </c>
      <c r="I268" s="26">
        <v>9</v>
      </c>
      <c r="J268" s="26">
        <v>10</v>
      </c>
      <c r="K268" s="26">
        <v>11</v>
      </c>
      <c r="L268" s="26">
        <v>12</v>
      </c>
      <c r="M268" s="26">
        <v>13</v>
      </c>
      <c r="N268" s="26">
        <v>14</v>
      </c>
      <c r="O268" s="26">
        <v>15</v>
      </c>
      <c r="P268" s="26">
        <v>16</v>
      </c>
      <c r="Q268" s="24"/>
    </row>
    <row r="269" spans="1:17" ht="12.75">
      <c r="A269" s="23"/>
      <c r="B269" s="27"/>
      <c r="C269" s="27"/>
      <c r="D269" s="27"/>
      <c r="E269" s="27"/>
      <c r="F269" s="27"/>
      <c r="G269" s="27"/>
      <c r="H269" s="28"/>
      <c r="I269" s="29"/>
      <c r="J269" s="27"/>
      <c r="K269" s="28"/>
      <c r="L269" s="29"/>
      <c r="M269" s="29"/>
      <c r="N269" s="29"/>
      <c r="O269" s="28"/>
      <c r="P269" s="27"/>
      <c r="Q269" s="24"/>
    </row>
    <row r="270" spans="1:17" ht="12.75">
      <c r="A270" s="23"/>
      <c r="B270" s="27"/>
      <c r="C270" s="27"/>
      <c r="D270" s="27"/>
      <c r="E270" s="27"/>
      <c r="F270" s="27"/>
      <c r="G270" s="27"/>
      <c r="H270" s="28"/>
      <c r="I270" s="29"/>
      <c r="J270" s="27"/>
      <c r="K270" s="28"/>
      <c r="L270" s="29"/>
      <c r="M270" s="29"/>
      <c r="N270" s="29"/>
      <c r="O270" s="28"/>
      <c r="P270" s="27"/>
      <c r="Q270" s="24"/>
    </row>
    <row r="271" spans="1:17" ht="12.75">
      <c r="A271" s="23"/>
      <c r="B271" s="27"/>
      <c r="C271" s="27"/>
      <c r="D271" s="27"/>
      <c r="E271" s="27"/>
      <c r="F271" s="27"/>
      <c r="G271" s="27"/>
      <c r="H271" s="28"/>
      <c r="I271" s="29"/>
      <c r="J271" s="27"/>
      <c r="K271" s="28"/>
      <c r="L271" s="29"/>
      <c r="M271" s="29"/>
      <c r="N271" s="29"/>
      <c r="O271" s="28"/>
      <c r="P271" s="27"/>
      <c r="Q271" s="24"/>
    </row>
    <row r="272" spans="1:17" ht="12.75">
      <c r="A272" s="23"/>
      <c r="B272" s="27"/>
      <c r="C272" s="27"/>
      <c r="D272" s="27"/>
      <c r="E272" s="27"/>
      <c r="F272" s="27"/>
      <c r="G272" s="27"/>
      <c r="H272" s="28"/>
      <c r="I272" s="29"/>
      <c r="J272" s="27"/>
      <c r="K272" s="28"/>
      <c r="L272" s="29"/>
      <c r="M272" s="29"/>
      <c r="N272" s="29"/>
      <c r="O272" s="28"/>
      <c r="P272" s="27"/>
      <c r="Q272" s="24"/>
    </row>
    <row r="273" spans="1:17" ht="12.75">
      <c r="A273" s="23"/>
      <c r="B273" s="27"/>
      <c r="C273" s="27"/>
      <c r="D273" s="27"/>
      <c r="E273" s="27"/>
      <c r="F273" s="27"/>
      <c r="G273" s="27"/>
      <c r="H273" s="28"/>
      <c r="I273" s="29"/>
      <c r="J273" s="27"/>
      <c r="K273" s="28"/>
      <c r="L273" s="29"/>
      <c r="M273" s="29"/>
      <c r="N273" s="29"/>
      <c r="O273" s="28"/>
      <c r="P273" s="27"/>
      <c r="Q273" s="24"/>
    </row>
    <row r="274" spans="1:17" ht="12.75">
      <c r="A274" s="23"/>
      <c r="B274" s="27"/>
      <c r="C274" s="27"/>
      <c r="D274" s="27"/>
      <c r="E274" s="27"/>
      <c r="F274" s="27"/>
      <c r="G274" s="27"/>
      <c r="H274" s="28"/>
      <c r="I274" s="29"/>
      <c r="J274" s="27"/>
      <c r="K274" s="28"/>
      <c r="L274" s="29"/>
      <c r="M274" s="29"/>
      <c r="N274" s="29"/>
      <c r="O274" s="28"/>
      <c r="P274" s="27"/>
      <c r="Q274" s="24"/>
    </row>
    <row r="275" spans="1:17" ht="12.75">
      <c r="A275" s="23"/>
      <c r="B275" s="27"/>
      <c r="C275" s="27"/>
      <c r="D275" s="27"/>
      <c r="E275" s="27"/>
      <c r="F275" s="27"/>
      <c r="G275" s="27"/>
      <c r="H275" s="28"/>
      <c r="I275" s="29"/>
      <c r="J275" s="27"/>
      <c r="K275" s="28"/>
      <c r="L275" s="29"/>
      <c r="M275" s="29"/>
      <c r="N275" s="29"/>
      <c r="O275" s="28"/>
      <c r="P275" s="27"/>
      <c r="Q275" s="24"/>
    </row>
    <row r="276" spans="1:17" ht="12.75">
      <c r="A276" s="23"/>
      <c r="B276" s="27"/>
      <c r="C276" s="27"/>
      <c r="D276" s="27"/>
      <c r="E276" s="27"/>
      <c r="F276" s="27"/>
      <c r="G276" s="27"/>
      <c r="H276" s="28"/>
      <c r="I276" s="29"/>
      <c r="J276" s="27"/>
      <c r="K276" s="28"/>
      <c r="L276" s="29"/>
      <c r="M276" s="29"/>
      <c r="N276" s="29"/>
      <c r="O276" s="28"/>
      <c r="P276" s="27"/>
      <c r="Q276" s="24"/>
    </row>
    <row r="277" spans="1:17" ht="12.75">
      <c r="A277" s="23"/>
      <c r="B277" s="27"/>
      <c r="C277" s="27"/>
      <c r="D277" s="27"/>
      <c r="E277" s="27"/>
      <c r="F277" s="27"/>
      <c r="G277" s="27"/>
      <c r="H277" s="28"/>
      <c r="I277" s="29"/>
      <c r="J277" s="27"/>
      <c r="K277" s="28"/>
      <c r="L277" s="29"/>
      <c r="M277" s="29"/>
      <c r="N277" s="29"/>
      <c r="O277" s="28"/>
      <c r="P277" s="27"/>
      <c r="Q277" s="24"/>
    </row>
    <row r="278" spans="1:17" ht="12.75">
      <c r="A278" s="23"/>
      <c r="B278" s="27"/>
      <c r="C278" s="27"/>
      <c r="D278" s="27"/>
      <c r="E278" s="27"/>
      <c r="F278" s="27"/>
      <c r="G278" s="27"/>
      <c r="H278" s="28"/>
      <c r="I278" s="29"/>
      <c r="J278" s="27"/>
      <c r="K278" s="28"/>
      <c r="L278" s="29"/>
      <c r="M278" s="29"/>
      <c r="N278" s="29"/>
      <c r="O278" s="28"/>
      <c r="P278" s="27"/>
      <c r="Q278" s="24"/>
    </row>
    <row r="279" spans="1:17" ht="12.75">
      <c r="A279" s="23"/>
      <c r="B279" s="27"/>
      <c r="C279" s="27"/>
      <c r="D279" s="27"/>
      <c r="E279" s="27"/>
      <c r="F279" s="27"/>
      <c r="G279" s="27"/>
      <c r="H279" s="28"/>
      <c r="I279" s="29"/>
      <c r="J279" s="27"/>
      <c r="K279" s="28"/>
      <c r="L279" s="29"/>
      <c r="M279" s="29"/>
      <c r="N279" s="29"/>
      <c r="O279" s="28"/>
      <c r="P279" s="27"/>
      <c r="Q279" s="24"/>
    </row>
    <row r="280" spans="1:17" ht="12.75">
      <c r="A280" s="23"/>
      <c r="B280" s="27"/>
      <c r="C280" s="27"/>
      <c r="D280" s="27"/>
      <c r="E280" s="27"/>
      <c r="F280" s="27"/>
      <c r="G280" s="27"/>
      <c r="H280" s="28"/>
      <c r="I280" s="29"/>
      <c r="J280" s="27"/>
      <c r="K280" s="28"/>
      <c r="L280" s="29"/>
      <c r="M280" s="29"/>
      <c r="N280" s="29"/>
      <c r="O280" s="28"/>
      <c r="P280" s="27"/>
      <c r="Q280" s="24"/>
    </row>
    <row r="281" spans="1:17" ht="12.75">
      <c r="A281" s="23"/>
      <c r="B281" s="27"/>
      <c r="C281" s="27"/>
      <c r="D281" s="27"/>
      <c r="E281" s="27"/>
      <c r="F281" s="27"/>
      <c r="G281" s="27"/>
      <c r="H281" s="28"/>
      <c r="I281" s="29"/>
      <c r="J281" s="27"/>
      <c r="K281" s="28"/>
      <c r="L281" s="29"/>
      <c r="M281" s="29"/>
      <c r="N281" s="29"/>
      <c r="O281" s="28"/>
      <c r="P281" s="27"/>
      <c r="Q281" s="24"/>
    </row>
    <row r="282" spans="1:17" ht="12.75">
      <c r="A282" s="23"/>
      <c r="B282" s="27"/>
      <c r="C282" s="27"/>
      <c r="D282" s="27"/>
      <c r="E282" s="27"/>
      <c r="F282" s="27"/>
      <c r="G282" s="27"/>
      <c r="H282" s="28"/>
      <c r="I282" s="29"/>
      <c r="J282" s="27"/>
      <c r="K282" s="28"/>
      <c r="L282" s="29"/>
      <c r="M282" s="29"/>
      <c r="N282" s="29"/>
      <c r="O282" s="28"/>
      <c r="P282" s="27"/>
      <c r="Q282" s="24"/>
    </row>
    <row r="283" spans="1:17" ht="12.75">
      <c r="A283" s="23"/>
      <c r="B283" s="27"/>
      <c r="C283" s="27"/>
      <c r="D283" s="27"/>
      <c r="E283" s="27"/>
      <c r="F283" s="27"/>
      <c r="G283" s="27"/>
      <c r="H283" s="28"/>
      <c r="I283" s="29"/>
      <c r="J283" s="27"/>
      <c r="K283" s="28"/>
      <c r="L283" s="29"/>
      <c r="M283" s="29"/>
      <c r="N283" s="29"/>
      <c r="O283" s="28"/>
      <c r="P283" s="27"/>
      <c r="Q283" s="24"/>
    </row>
    <row r="284" spans="1:17" ht="12.75">
      <c r="A284" s="23"/>
      <c r="B284" s="27"/>
      <c r="C284" s="27"/>
      <c r="D284" s="27"/>
      <c r="E284" s="27"/>
      <c r="F284" s="27"/>
      <c r="G284" s="27"/>
      <c r="H284" s="28"/>
      <c r="I284" s="29"/>
      <c r="J284" s="27"/>
      <c r="K284" s="28"/>
      <c r="L284" s="29"/>
      <c r="M284" s="29"/>
      <c r="N284" s="29"/>
      <c r="O284" s="28"/>
      <c r="P284" s="27"/>
      <c r="Q284" s="24"/>
    </row>
    <row r="285" spans="1:17" ht="12.75">
      <c r="A285" s="23"/>
      <c r="B285" s="27"/>
      <c r="C285" s="27"/>
      <c r="D285" s="27"/>
      <c r="E285" s="27"/>
      <c r="F285" s="27"/>
      <c r="G285" s="27"/>
      <c r="H285" s="28"/>
      <c r="I285" s="29"/>
      <c r="J285" s="27"/>
      <c r="K285" s="28"/>
      <c r="L285" s="29"/>
      <c r="M285" s="29"/>
      <c r="N285" s="29"/>
      <c r="O285" s="28"/>
      <c r="P285" s="27"/>
      <c r="Q285" s="24"/>
    </row>
    <row r="286" spans="1:17" ht="12.75">
      <c r="A286" s="23"/>
      <c r="B286" s="27"/>
      <c r="C286" s="27"/>
      <c r="D286" s="27"/>
      <c r="E286" s="27"/>
      <c r="F286" s="27"/>
      <c r="G286" s="27"/>
      <c r="H286" s="28"/>
      <c r="I286" s="29"/>
      <c r="J286" s="27"/>
      <c r="K286" s="28"/>
      <c r="L286" s="29"/>
      <c r="M286" s="29"/>
      <c r="N286" s="29"/>
      <c r="O286" s="28"/>
      <c r="P286" s="27"/>
      <c r="Q286" s="24"/>
    </row>
    <row r="287" spans="1:17" ht="12.75">
      <c r="A287" s="23"/>
      <c r="B287" s="27"/>
      <c r="C287" s="27"/>
      <c r="D287" s="27"/>
      <c r="E287" s="27"/>
      <c r="F287" s="27"/>
      <c r="G287" s="27"/>
      <c r="H287" s="28"/>
      <c r="I287" s="29"/>
      <c r="J287" s="27"/>
      <c r="K287" s="28"/>
      <c r="L287" s="29"/>
      <c r="M287" s="29"/>
      <c r="N287" s="29"/>
      <c r="O287" s="28"/>
      <c r="P287" s="27"/>
      <c r="Q287" s="24"/>
    </row>
    <row r="288" spans="1:17" ht="12.75">
      <c r="A288" s="23"/>
      <c r="B288" s="27"/>
      <c r="C288" s="27"/>
      <c r="D288" s="27"/>
      <c r="E288" s="27"/>
      <c r="F288" s="27"/>
      <c r="G288" s="27"/>
      <c r="H288" s="28"/>
      <c r="I288" s="29"/>
      <c r="J288" s="27"/>
      <c r="K288" s="28"/>
      <c r="L288" s="29"/>
      <c r="M288" s="29"/>
      <c r="N288" s="29"/>
      <c r="O288" s="28"/>
      <c r="P288" s="27"/>
      <c r="Q288" s="24"/>
    </row>
    <row r="289" spans="1:17" ht="12.75">
      <c r="A289" s="23"/>
      <c r="B289" s="27"/>
      <c r="C289" s="27"/>
      <c r="D289" s="27"/>
      <c r="E289" s="27"/>
      <c r="F289" s="27"/>
      <c r="G289" s="27"/>
      <c r="H289" s="28"/>
      <c r="I289" s="29"/>
      <c r="J289" s="27"/>
      <c r="K289" s="28"/>
      <c r="L289" s="29"/>
      <c r="M289" s="29"/>
      <c r="N289" s="29"/>
      <c r="O289" s="28"/>
      <c r="P289" s="27"/>
      <c r="Q289" s="24"/>
    </row>
    <row r="290" spans="1:17" ht="12.75">
      <c r="A290" s="23"/>
      <c r="B290" s="27"/>
      <c r="C290" s="27"/>
      <c r="D290" s="27"/>
      <c r="E290" s="27"/>
      <c r="F290" s="27"/>
      <c r="G290" s="27"/>
      <c r="H290" s="28"/>
      <c r="I290" s="29"/>
      <c r="J290" s="27"/>
      <c r="K290" s="28"/>
      <c r="L290" s="29"/>
      <c r="M290" s="29"/>
      <c r="N290" s="29"/>
      <c r="O290" s="28"/>
      <c r="P290" s="27"/>
      <c r="Q290" s="24"/>
    </row>
    <row r="291" spans="1:17" ht="12.75">
      <c r="A291" s="23"/>
      <c r="B291" s="27"/>
      <c r="C291" s="27"/>
      <c r="D291" s="27"/>
      <c r="E291" s="27"/>
      <c r="F291" s="27"/>
      <c r="G291" s="27"/>
      <c r="H291" s="28"/>
      <c r="I291" s="29"/>
      <c r="J291" s="27"/>
      <c r="K291" s="28"/>
      <c r="L291" s="29"/>
      <c r="M291" s="29"/>
      <c r="N291" s="29"/>
      <c r="O291" s="28"/>
      <c r="P291" s="27"/>
      <c r="Q291" s="24"/>
    </row>
    <row r="292" spans="1:17" ht="12.75">
      <c r="A292" s="23"/>
      <c r="B292" s="27"/>
      <c r="C292" s="27"/>
      <c r="D292" s="27"/>
      <c r="E292" s="27"/>
      <c r="F292" s="27"/>
      <c r="G292" s="27"/>
      <c r="H292" s="28"/>
      <c r="I292" s="29"/>
      <c r="J292" s="27"/>
      <c r="K292" s="28"/>
      <c r="L292" s="29"/>
      <c r="M292" s="29"/>
      <c r="N292" s="29"/>
      <c r="O292" s="28"/>
      <c r="P292" s="27"/>
      <c r="Q292" s="24"/>
    </row>
    <row r="293" spans="1:17" ht="12.75">
      <c r="A293" s="23"/>
      <c r="B293" s="27"/>
      <c r="C293" s="27"/>
      <c r="D293" s="27"/>
      <c r="E293" s="27"/>
      <c r="F293" s="27"/>
      <c r="G293" s="27"/>
      <c r="H293" s="28"/>
      <c r="I293" s="29"/>
      <c r="J293" s="27"/>
      <c r="K293" s="28"/>
      <c r="L293" s="29"/>
      <c r="M293" s="29"/>
      <c r="N293" s="29"/>
      <c r="O293" s="28"/>
      <c r="P293" s="27"/>
      <c r="Q293" s="24"/>
    </row>
    <row r="294" spans="1:17" ht="12.75">
      <c r="A294" s="23"/>
      <c r="B294" s="27"/>
      <c r="C294" s="27"/>
      <c r="D294" s="27"/>
      <c r="E294" s="27"/>
      <c r="F294" s="27"/>
      <c r="G294" s="27"/>
      <c r="H294" s="28"/>
      <c r="I294" s="29"/>
      <c r="J294" s="27"/>
      <c r="K294" s="28"/>
      <c r="L294" s="29"/>
      <c r="M294" s="29"/>
      <c r="N294" s="29"/>
      <c r="O294" s="28"/>
      <c r="P294" s="27"/>
      <c r="Q294" s="24"/>
    </row>
    <row r="295" spans="1:17" ht="12.75">
      <c r="A295" s="23"/>
      <c r="B295" s="27"/>
      <c r="C295" s="27"/>
      <c r="D295" s="27"/>
      <c r="E295" s="27"/>
      <c r="F295" s="27"/>
      <c r="G295" s="27"/>
      <c r="H295" s="28"/>
      <c r="I295" s="29"/>
      <c r="J295" s="27"/>
      <c r="K295" s="28"/>
      <c r="L295" s="29"/>
      <c r="M295" s="29"/>
      <c r="N295" s="29"/>
      <c r="O295" s="28"/>
      <c r="P295" s="27"/>
      <c r="Q295" s="24"/>
    </row>
    <row r="296" spans="1:17" ht="12.75">
      <c r="A296" s="23"/>
      <c r="B296" s="27"/>
      <c r="C296" s="27"/>
      <c r="D296" s="27"/>
      <c r="E296" s="27"/>
      <c r="F296" s="27"/>
      <c r="G296" s="27"/>
      <c r="H296" s="28"/>
      <c r="I296" s="29"/>
      <c r="J296" s="27"/>
      <c r="K296" s="28"/>
      <c r="L296" s="29"/>
      <c r="M296" s="29"/>
      <c r="N296" s="29"/>
      <c r="O296" s="28"/>
      <c r="P296" s="27"/>
      <c r="Q296" s="24"/>
    </row>
    <row r="297" spans="1:17" ht="12.75">
      <c r="A297" s="23"/>
      <c r="B297" s="27"/>
      <c r="C297" s="27"/>
      <c r="D297" s="27"/>
      <c r="E297" s="27"/>
      <c r="F297" s="27"/>
      <c r="G297" s="27"/>
      <c r="H297" s="28"/>
      <c r="I297" s="29"/>
      <c r="J297" s="27"/>
      <c r="K297" s="28"/>
      <c r="L297" s="29"/>
      <c r="M297" s="29"/>
      <c r="N297" s="29"/>
      <c r="O297" s="28"/>
      <c r="P297" s="27"/>
      <c r="Q297" s="24"/>
    </row>
    <row r="298" spans="1:17" ht="12.75">
      <c r="A298" s="23"/>
      <c r="B298" s="27"/>
      <c r="C298" s="27"/>
      <c r="D298" s="27"/>
      <c r="E298" s="27"/>
      <c r="F298" s="27"/>
      <c r="G298" s="27"/>
      <c r="H298" s="28"/>
      <c r="I298" s="29"/>
      <c r="J298" s="27"/>
      <c r="K298" s="28"/>
      <c r="L298" s="29"/>
      <c r="M298" s="29"/>
      <c r="N298" s="29"/>
      <c r="O298" s="28"/>
      <c r="P298" s="27"/>
      <c r="Q298" s="24"/>
    </row>
    <row r="299" spans="1:17" ht="12.75">
      <c r="A299" s="23"/>
      <c r="B299" s="27"/>
      <c r="C299" s="27"/>
      <c r="D299" s="27"/>
      <c r="E299" s="27"/>
      <c r="F299" s="27"/>
      <c r="G299" s="27"/>
      <c r="H299" s="28"/>
      <c r="I299" s="29"/>
      <c r="J299" s="27"/>
      <c r="K299" s="28"/>
      <c r="L299" s="29"/>
      <c r="M299" s="29"/>
      <c r="N299" s="29"/>
      <c r="O299" s="28"/>
      <c r="P299" s="27"/>
      <c r="Q299" s="24"/>
    </row>
    <row r="300" spans="1:17" ht="12.75">
      <c r="A300" s="23"/>
      <c r="B300" s="27"/>
      <c r="C300" s="27"/>
      <c r="D300" s="27"/>
      <c r="E300" s="27"/>
      <c r="F300" s="27"/>
      <c r="G300" s="27"/>
      <c r="H300" s="28"/>
      <c r="I300" s="29"/>
      <c r="J300" s="27"/>
      <c r="K300" s="28"/>
      <c r="L300" s="29"/>
      <c r="M300" s="29"/>
      <c r="N300" s="29"/>
      <c r="O300" s="28"/>
      <c r="P300" s="27"/>
      <c r="Q300" s="24"/>
    </row>
    <row r="301" spans="1:17" ht="12.75">
      <c r="A301" s="23"/>
      <c r="B301" s="27"/>
      <c r="C301" s="27"/>
      <c r="D301" s="27"/>
      <c r="E301" s="27"/>
      <c r="F301" s="27"/>
      <c r="G301" s="27"/>
      <c r="H301" s="28"/>
      <c r="I301" s="29"/>
      <c r="J301" s="27"/>
      <c r="K301" s="28"/>
      <c r="L301" s="29"/>
      <c r="M301" s="29"/>
      <c r="N301" s="29"/>
      <c r="O301" s="28"/>
      <c r="P301" s="27"/>
      <c r="Q301" s="24"/>
    </row>
    <row r="302" spans="1:17" ht="12.75">
      <c r="A302" s="23"/>
      <c r="B302" s="27"/>
      <c r="C302" s="27"/>
      <c r="D302" s="27"/>
      <c r="E302" s="27"/>
      <c r="F302" s="27"/>
      <c r="G302" s="27"/>
      <c r="H302" s="28"/>
      <c r="I302" s="29"/>
      <c r="J302" s="27"/>
      <c r="K302" s="28"/>
      <c r="L302" s="29"/>
      <c r="M302" s="29"/>
      <c r="N302" s="29"/>
      <c r="O302" s="28"/>
      <c r="P302" s="27"/>
      <c r="Q302" s="24"/>
    </row>
    <row r="303" spans="1:17" ht="12.75">
      <c r="A303" s="23"/>
      <c r="B303" s="27"/>
      <c r="C303" s="27"/>
      <c r="D303" s="27"/>
      <c r="E303" s="27"/>
      <c r="F303" s="27"/>
      <c r="G303" s="27"/>
      <c r="H303" s="28"/>
      <c r="I303" s="29"/>
      <c r="J303" s="27"/>
      <c r="K303" s="28"/>
      <c r="L303" s="29"/>
      <c r="M303" s="29"/>
      <c r="N303" s="29"/>
      <c r="O303" s="28"/>
      <c r="P303" s="27"/>
      <c r="Q303" s="24"/>
    </row>
    <row r="304" spans="1:17" ht="12.75">
      <c r="A304" s="23"/>
      <c r="B304" s="27"/>
      <c r="C304" s="27"/>
      <c r="D304" s="27"/>
      <c r="E304" s="27"/>
      <c r="F304" s="27"/>
      <c r="G304" s="27"/>
      <c r="H304" s="28"/>
      <c r="I304" s="29"/>
      <c r="J304" s="27"/>
      <c r="K304" s="28"/>
      <c r="L304" s="29"/>
      <c r="M304" s="29"/>
      <c r="N304" s="29"/>
      <c r="O304" s="28"/>
      <c r="P304" s="27"/>
      <c r="Q304" s="24"/>
    </row>
    <row r="305" spans="1:17" ht="12.75">
      <c r="A305" s="23"/>
      <c r="B305" s="27"/>
      <c r="C305" s="27"/>
      <c r="D305" s="27"/>
      <c r="E305" s="27"/>
      <c r="F305" s="27"/>
      <c r="G305" s="27"/>
      <c r="H305" s="28"/>
      <c r="I305" s="29"/>
      <c r="J305" s="27"/>
      <c r="K305" s="28"/>
      <c r="L305" s="29"/>
      <c r="M305" s="29"/>
      <c r="N305" s="29"/>
      <c r="O305" s="28"/>
      <c r="P305" s="27"/>
      <c r="Q305" s="24"/>
    </row>
    <row r="306" spans="1:17" ht="12.75">
      <c r="A306" s="23"/>
      <c r="B306" s="27"/>
      <c r="C306" s="27"/>
      <c r="D306" s="27"/>
      <c r="E306" s="27"/>
      <c r="F306" s="27"/>
      <c r="G306" s="27"/>
      <c r="H306" s="28"/>
      <c r="I306" s="29"/>
      <c r="J306" s="27"/>
      <c r="K306" s="28"/>
      <c r="L306" s="29"/>
      <c r="M306" s="29"/>
      <c r="N306" s="29"/>
      <c r="O306" s="28"/>
      <c r="P306" s="27"/>
      <c r="Q306" s="24"/>
    </row>
    <row r="307" spans="1:17" ht="12.75">
      <c r="A307" s="23"/>
      <c r="B307" s="27"/>
      <c r="C307" s="27"/>
      <c r="D307" s="27"/>
      <c r="E307" s="27"/>
      <c r="F307" s="27"/>
      <c r="G307" s="27"/>
      <c r="H307" s="28"/>
      <c r="I307" s="29"/>
      <c r="J307" s="27"/>
      <c r="K307" s="28"/>
      <c r="L307" s="29"/>
      <c r="M307" s="29"/>
      <c r="N307" s="29"/>
      <c r="O307" s="28"/>
      <c r="P307" s="27"/>
      <c r="Q307" s="24"/>
    </row>
    <row r="308" spans="1:17" ht="12.75">
      <c r="A308" s="23"/>
      <c r="B308" s="27"/>
      <c r="C308" s="27"/>
      <c r="D308" s="27"/>
      <c r="E308" s="27"/>
      <c r="F308" s="27"/>
      <c r="G308" s="27"/>
      <c r="H308" s="28"/>
      <c r="I308" s="29"/>
      <c r="J308" s="27"/>
      <c r="K308" s="28"/>
      <c r="L308" s="29"/>
      <c r="M308" s="29"/>
      <c r="N308" s="29"/>
      <c r="O308" s="28"/>
      <c r="P308" s="27"/>
      <c r="Q308" s="24"/>
    </row>
    <row r="309" spans="1:17" ht="12.75">
      <c r="A309" s="23"/>
      <c r="B309" s="27"/>
      <c r="C309" s="27"/>
      <c r="D309" s="27"/>
      <c r="E309" s="27"/>
      <c r="F309" s="27"/>
      <c r="G309" s="27"/>
      <c r="H309" s="28"/>
      <c r="I309" s="29"/>
      <c r="J309" s="27"/>
      <c r="K309" s="28"/>
      <c r="L309" s="29"/>
      <c r="M309" s="29"/>
      <c r="N309" s="29"/>
      <c r="O309" s="28"/>
      <c r="P309" s="27"/>
      <c r="Q309" s="24"/>
    </row>
    <row r="310" spans="1:17" ht="12.75">
      <c r="A310" s="23"/>
      <c r="B310" s="27"/>
      <c r="C310" s="27"/>
      <c r="D310" s="27"/>
      <c r="E310" s="27"/>
      <c r="F310" s="27"/>
      <c r="G310" s="27"/>
      <c r="H310" s="28"/>
      <c r="I310" s="29"/>
      <c r="J310" s="27"/>
      <c r="K310" s="28"/>
      <c r="L310" s="29"/>
      <c r="M310" s="29"/>
      <c r="N310" s="29"/>
      <c r="O310" s="28"/>
      <c r="P310" s="27"/>
      <c r="Q310" s="24"/>
    </row>
    <row r="311" spans="1:17" ht="12.75">
      <c r="A311" s="23"/>
      <c r="B311" s="27"/>
      <c r="C311" s="27"/>
      <c r="D311" s="27"/>
      <c r="E311" s="27"/>
      <c r="F311" s="27"/>
      <c r="G311" s="27"/>
      <c r="H311" s="28"/>
      <c r="I311" s="29"/>
      <c r="J311" s="27"/>
      <c r="K311" s="28"/>
      <c r="L311" s="29"/>
      <c r="M311" s="29"/>
      <c r="N311" s="29"/>
      <c r="O311" s="28"/>
      <c r="P311" s="27"/>
      <c r="Q311" s="24"/>
    </row>
    <row r="312" spans="1:17" ht="12.75">
      <c r="A312" s="23"/>
      <c r="B312" s="27"/>
      <c r="C312" s="27"/>
      <c r="D312" s="27"/>
      <c r="E312" s="27"/>
      <c r="F312" s="27"/>
      <c r="G312" s="27"/>
      <c r="H312" s="28"/>
      <c r="I312" s="29"/>
      <c r="J312" s="27"/>
      <c r="K312" s="28"/>
      <c r="L312" s="29"/>
      <c r="M312" s="29"/>
      <c r="N312" s="29"/>
      <c r="O312" s="28"/>
      <c r="P312" s="27"/>
      <c r="Q312" s="24"/>
    </row>
    <row r="313" spans="1:17" ht="14.25" customHeight="1">
      <c r="A313" s="206" t="s">
        <v>247</v>
      </c>
      <c r="B313" s="206"/>
      <c r="C313" s="206"/>
      <c r="D313" s="206"/>
      <c r="E313" s="206"/>
      <c r="F313" s="206"/>
      <c r="G313" s="206"/>
      <c r="H313" s="37">
        <v>0</v>
      </c>
      <c r="I313" s="31">
        <f>SUM(I269:I312)</f>
        <v>0</v>
      </c>
      <c r="J313" s="68"/>
      <c r="K313" s="30">
        <v>0</v>
      </c>
      <c r="L313" s="31">
        <f>SUM(L269:L312)</f>
        <v>0</v>
      </c>
      <c r="M313" s="31">
        <f>SUM(M269:M312)</f>
        <v>0</v>
      </c>
      <c r="N313" s="31">
        <f>SUM(N269:N312)</f>
        <v>0</v>
      </c>
      <c r="O313" s="32"/>
      <c r="P313" s="33"/>
      <c r="Q313" s="24"/>
    </row>
    <row r="314" spans="1:17" ht="12.75">
      <c r="A314" s="11" t="e">
        <f>CONCATENATE("Число порядкових номерів на сторінці: ",ЧислоПрописом(COUNTA(A269:A312))," (з ",A269," по ",A312,")")</f>
        <v>#NAME?</v>
      </c>
      <c r="B314" s="33"/>
      <c r="C314" s="33"/>
      <c r="D314" s="33"/>
      <c r="E314" s="33"/>
      <c r="F314" s="33"/>
      <c r="G314" s="34" t="e">
        <f>CONCATENATE("Загальна кількість у натуральних вимірах фактично на сторінці: ",ЧислоПрописом(H313))</f>
        <v>#NAME?</v>
      </c>
      <c r="H314" s="32"/>
      <c r="I314" s="35"/>
      <c r="J314" s="68"/>
      <c r="K314" s="32"/>
      <c r="L314" s="35"/>
      <c r="M314" s="35"/>
      <c r="N314" s="35"/>
      <c r="O314" s="32"/>
      <c r="P314" s="33"/>
      <c r="Q314" s="24"/>
    </row>
    <row r="315" spans="2:17" ht="12.75">
      <c r="B315" s="36"/>
      <c r="C315" s="36"/>
      <c r="E315" s="33"/>
      <c r="G315" s="34" t="e">
        <f>CONCATENATE("Загальна кількість у натуральних вимірах за даними бухобліку на сторінці: ",ЧислоПрописом(K313))</f>
        <v>#NAME?</v>
      </c>
      <c r="H315" s="32"/>
      <c r="I315" s="35"/>
      <c r="J315" s="68"/>
      <c r="K315" s="32"/>
      <c r="L315" s="35"/>
      <c r="M315" s="35"/>
      <c r="N315" s="35"/>
      <c r="O315" s="32"/>
      <c r="P315" s="33"/>
      <c r="Q315" s="24"/>
    </row>
    <row r="316" spans="1:17" ht="12.75" customHeight="1">
      <c r="A316" s="205" t="s">
        <v>229</v>
      </c>
      <c r="B316" s="205" t="s">
        <v>230</v>
      </c>
      <c r="C316" s="205" t="s">
        <v>528</v>
      </c>
      <c r="D316" s="205" t="s">
        <v>529</v>
      </c>
      <c r="E316" s="205"/>
      <c r="F316" s="205"/>
      <c r="G316" s="205" t="s">
        <v>231</v>
      </c>
      <c r="H316" s="205" t="s">
        <v>232</v>
      </c>
      <c r="I316" s="205"/>
      <c r="J316" s="205" t="s">
        <v>530</v>
      </c>
      <c r="K316" s="205" t="s">
        <v>531</v>
      </c>
      <c r="L316" s="205"/>
      <c r="M316" s="205"/>
      <c r="N316" s="205"/>
      <c r="O316" s="205"/>
      <c r="P316" s="205" t="s">
        <v>248</v>
      </c>
      <c r="Q316" s="24"/>
    </row>
    <row r="317" spans="1:17" ht="12.75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4"/>
    </row>
    <row r="318" spans="1:17" ht="12.75" customHeight="1">
      <c r="A318" s="205"/>
      <c r="B318" s="205"/>
      <c r="C318" s="205"/>
      <c r="D318" s="92" t="s">
        <v>532</v>
      </c>
      <c r="E318" s="92" t="s">
        <v>533</v>
      </c>
      <c r="F318" s="92" t="s">
        <v>534</v>
      </c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4"/>
    </row>
    <row r="319" spans="1:17" ht="12.75" customHeight="1">
      <c r="A319" s="205"/>
      <c r="B319" s="205"/>
      <c r="C319" s="205"/>
      <c r="D319" s="92"/>
      <c r="E319" s="92"/>
      <c r="F319" s="92"/>
      <c r="G319" s="205"/>
      <c r="H319" s="92" t="s">
        <v>233</v>
      </c>
      <c r="I319" s="92" t="s">
        <v>249</v>
      </c>
      <c r="J319" s="205"/>
      <c r="K319" s="92" t="s">
        <v>233</v>
      </c>
      <c r="L319" s="92" t="s">
        <v>535</v>
      </c>
      <c r="M319" s="92" t="s">
        <v>235</v>
      </c>
      <c r="N319" s="92" t="s">
        <v>250</v>
      </c>
      <c r="O319" s="92" t="s">
        <v>237</v>
      </c>
      <c r="P319" s="205"/>
      <c r="Q319" s="24"/>
    </row>
    <row r="320" spans="1:17" ht="51" customHeight="1">
      <c r="A320" s="205"/>
      <c r="B320" s="205"/>
      <c r="C320" s="205"/>
      <c r="D320" s="92"/>
      <c r="E320" s="92"/>
      <c r="F320" s="92"/>
      <c r="G320" s="205"/>
      <c r="H320" s="92"/>
      <c r="I320" s="92"/>
      <c r="J320" s="205"/>
      <c r="K320" s="92"/>
      <c r="L320" s="92"/>
      <c r="M320" s="92"/>
      <c r="N320" s="92"/>
      <c r="O320" s="92"/>
      <c r="P320" s="205"/>
      <c r="Q320" s="24"/>
    </row>
    <row r="321" spans="1:17" ht="12.75">
      <c r="A321" s="26">
        <v>1</v>
      </c>
      <c r="B321" s="26">
        <v>2</v>
      </c>
      <c r="C321" s="26">
        <v>3</v>
      </c>
      <c r="D321" s="26">
        <v>4</v>
      </c>
      <c r="E321" s="26">
        <v>5</v>
      </c>
      <c r="F321" s="26">
        <v>6</v>
      </c>
      <c r="G321" s="26">
        <v>7</v>
      </c>
      <c r="H321" s="26">
        <v>8</v>
      </c>
      <c r="I321" s="26">
        <v>9</v>
      </c>
      <c r="J321" s="26">
        <v>10</v>
      </c>
      <c r="K321" s="26">
        <v>11</v>
      </c>
      <c r="L321" s="26">
        <v>12</v>
      </c>
      <c r="M321" s="26">
        <v>13</v>
      </c>
      <c r="N321" s="26">
        <v>14</v>
      </c>
      <c r="O321" s="26">
        <v>15</v>
      </c>
      <c r="P321" s="26">
        <v>16</v>
      </c>
      <c r="Q321" s="24"/>
    </row>
    <row r="322" spans="1:17" ht="12.75">
      <c r="A322" s="23"/>
      <c r="B322" s="27"/>
      <c r="C322" s="27"/>
      <c r="D322" s="27"/>
      <c r="E322" s="27"/>
      <c r="F322" s="27"/>
      <c r="G322" s="27"/>
      <c r="H322" s="28"/>
      <c r="I322" s="29"/>
      <c r="J322" s="27"/>
      <c r="K322" s="28"/>
      <c r="L322" s="29"/>
      <c r="M322" s="29"/>
      <c r="N322" s="29"/>
      <c r="O322" s="28"/>
      <c r="P322" s="27"/>
      <c r="Q322" s="24"/>
    </row>
    <row r="323" spans="1:17" ht="12.75">
      <c r="A323" s="23"/>
      <c r="B323" s="27"/>
      <c r="C323" s="27"/>
      <c r="D323" s="27"/>
      <c r="E323" s="27"/>
      <c r="F323" s="27"/>
      <c r="G323" s="27"/>
      <c r="H323" s="28"/>
      <c r="I323" s="29"/>
      <c r="J323" s="27"/>
      <c r="K323" s="28"/>
      <c r="L323" s="29"/>
      <c r="M323" s="29"/>
      <c r="N323" s="29"/>
      <c r="O323" s="28"/>
      <c r="P323" s="27"/>
      <c r="Q323" s="24"/>
    </row>
    <row r="324" spans="1:17" ht="12.75">
      <c r="A324" s="23"/>
      <c r="B324" s="27"/>
      <c r="C324" s="27"/>
      <c r="D324" s="27"/>
      <c r="E324" s="27"/>
      <c r="F324" s="27"/>
      <c r="G324" s="27"/>
      <c r="H324" s="28"/>
      <c r="I324" s="29"/>
      <c r="J324" s="27"/>
      <c r="K324" s="28"/>
      <c r="L324" s="29"/>
      <c r="M324" s="29"/>
      <c r="N324" s="29"/>
      <c r="O324" s="28"/>
      <c r="P324" s="27"/>
      <c r="Q324" s="24"/>
    </row>
    <row r="325" spans="1:17" ht="12.75">
      <c r="A325" s="23"/>
      <c r="B325" s="27"/>
      <c r="C325" s="27"/>
      <c r="D325" s="27"/>
      <c r="E325" s="27"/>
      <c r="F325" s="27"/>
      <c r="G325" s="27"/>
      <c r="H325" s="28"/>
      <c r="I325" s="29"/>
      <c r="J325" s="27"/>
      <c r="K325" s="28"/>
      <c r="L325" s="29"/>
      <c r="M325" s="29"/>
      <c r="N325" s="29"/>
      <c r="O325" s="28"/>
      <c r="P325" s="27"/>
      <c r="Q325" s="24"/>
    </row>
    <row r="326" spans="1:17" ht="12.75">
      <c r="A326" s="23"/>
      <c r="B326" s="27"/>
      <c r="C326" s="27"/>
      <c r="D326" s="27"/>
      <c r="E326" s="27"/>
      <c r="F326" s="27"/>
      <c r="G326" s="27"/>
      <c r="H326" s="28"/>
      <c r="I326" s="29"/>
      <c r="J326" s="27"/>
      <c r="K326" s="28"/>
      <c r="L326" s="29"/>
      <c r="M326" s="29"/>
      <c r="N326" s="29"/>
      <c r="O326" s="28"/>
      <c r="P326" s="27"/>
      <c r="Q326" s="24"/>
    </row>
    <row r="327" spans="1:17" ht="12.75">
      <c r="A327" s="23"/>
      <c r="B327" s="27"/>
      <c r="C327" s="27"/>
      <c r="D327" s="27"/>
      <c r="E327" s="27"/>
      <c r="F327" s="27"/>
      <c r="G327" s="27"/>
      <c r="H327" s="28"/>
      <c r="I327" s="29"/>
      <c r="J327" s="27"/>
      <c r="K327" s="28"/>
      <c r="L327" s="29"/>
      <c r="M327" s="29"/>
      <c r="N327" s="29"/>
      <c r="O327" s="28"/>
      <c r="P327" s="27"/>
      <c r="Q327" s="24"/>
    </row>
    <row r="328" spans="1:17" ht="12.75">
      <c r="A328" s="23"/>
      <c r="B328" s="27"/>
      <c r="C328" s="27"/>
      <c r="D328" s="27"/>
      <c r="E328" s="27"/>
      <c r="F328" s="27"/>
      <c r="G328" s="27"/>
      <c r="H328" s="28"/>
      <c r="I328" s="29"/>
      <c r="J328" s="27"/>
      <c r="K328" s="28"/>
      <c r="L328" s="29"/>
      <c r="M328" s="29"/>
      <c r="N328" s="29"/>
      <c r="O328" s="28"/>
      <c r="P328" s="27"/>
      <c r="Q328" s="24"/>
    </row>
    <row r="329" spans="1:17" ht="12.75">
      <c r="A329" s="23"/>
      <c r="B329" s="27"/>
      <c r="C329" s="27"/>
      <c r="D329" s="27"/>
      <c r="E329" s="27"/>
      <c r="F329" s="27"/>
      <c r="G329" s="27"/>
      <c r="H329" s="28"/>
      <c r="I329" s="29"/>
      <c r="J329" s="27"/>
      <c r="K329" s="28"/>
      <c r="L329" s="29"/>
      <c r="M329" s="29"/>
      <c r="N329" s="29"/>
      <c r="O329" s="28"/>
      <c r="P329" s="27"/>
      <c r="Q329" s="24"/>
    </row>
    <row r="330" spans="1:17" ht="12.75">
      <c r="A330" s="23"/>
      <c r="B330" s="27"/>
      <c r="C330" s="27"/>
      <c r="D330" s="27"/>
      <c r="E330" s="27"/>
      <c r="F330" s="27"/>
      <c r="G330" s="27"/>
      <c r="H330" s="28"/>
      <c r="I330" s="29"/>
      <c r="J330" s="27"/>
      <c r="K330" s="28"/>
      <c r="L330" s="29"/>
      <c r="M330" s="29"/>
      <c r="N330" s="29"/>
      <c r="O330" s="28"/>
      <c r="P330" s="27"/>
      <c r="Q330" s="24"/>
    </row>
    <row r="331" spans="1:17" ht="12.75">
      <c r="A331" s="23"/>
      <c r="B331" s="27"/>
      <c r="C331" s="27"/>
      <c r="D331" s="27"/>
      <c r="E331" s="27"/>
      <c r="F331" s="27"/>
      <c r="G331" s="27"/>
      <c r="H331" s="28"/>
      <c r="I331" s="29"/>
      <c r="J331" s="27"/>
      <c r="K331" s="28"/>
      <c r="L331" s="29"/>
      <c r="M331" s="29"/>
      <c r="N331" s="29"/>
      <c r="O331" s="28"/>
      <c r="P331" s="27"/>
      <c r="Q331" s="24"/>
    </row>
    <row r="332" spans="1:17" ht="12.75">
      <c r="A332" s="23"/>
      <c r="B332" s="27"/>
      <c r="C332" s="27"/>
      <c r="D332" s="27"/>
      <c r="E332" s="27"/>
      <c r="F332" s="27"/>
      <c r="G332" s="27"/>
      <c r="H332" s="28"/>
      <c r="I332" s="29"/>
      <c r="J332" s="27"/>
      <c r="K332" s="28"/>
      <c r="L332" s="29"/>
      <c r="M332" s="29"/>
      <c r="N332" s="29"/>
      <c r="O332" s="28"/>
      <c r="P332" s="27"/>
      <c r="Q332" s="24"/>
    </row>
    <row r="333" spans="1:17" ht="12.75">
      <c r="A333" s="23"/>
      <c r="B333" s="27"/>
      <c r="C333" s="27"/>
      <c r="D333" s="27"/>
      <c r="E333" s="27"/>
      <c r="F333" s="27"/>
      <c r="G333" s="27"/>
      <c r="H333" s="28"/>
      <c r="I333" s="29"/>
      <c r="J333" s="27"/>
      <c r="K333" s="28"/>
      <c r="L333" s="29"/>
      <c r="M333" s="29"/>
      <c r="N333" s="29"/>
      <c r="O333" s="28"/>
      <c r="P333" s="27"/>
      <c r="Q333" s="24"/>
    </row>
    <row r="334" spans="1:17" ht="12.75">
      <c r="A334" s="23"/>
      <c r="B334" s="27"/>
      <c r="C334" s="27"/>
      <c r="D334" s="27"/>
      <c r="E334" s="27"/>
      <c r="F334" s="27"/>
      <c r="G334" s="27"/>
      <c r="H334" s="28"/>
      <c r="I334" s="29"/>
      <c r="J334" s="27"/>
      <c r="K334" s="28"/>
      <c r="L334" s="29"/>
      <c r="M334" s="29"/>
      <c r="N334" s="29"/>
      <c r="O334" s="28"/>
      <c r="P334" s="27"/>
      <c r="Q334" s="24"/>
    </row>
    <row r="335" spans="1:17" ht="12.75">
      <c r="A335" s="23"/>
      <c r="B335" s="27"/>
      <c r="C335" s="27"/>
      <c r="D335" s="27"/>
      <c r="E335" s="27"/>
      <c r="F335" s="27"/>
      <c r="G335" s="27"/>
      <c r="H335" s="28"/>
      <c r="I335" s="29"/>
      <c r="J335" s="27"/>
      <c r="K335" s="28"/>
      <c r="L335" s="29"/>
      <c r="M335" s="29"/>
      <c r="N335" s="29"/>
      <c r="O335" s="28"/>
      <c r="P335" s="27"/>
      <c r="Q335" s="24"/>
    </row>
    <row r="336" spans="1:17" ht="12.75">
      <c r="A336" s="23"/>
      <c r="B336" s="27"/>
      <c r="C336" s="27"/>
      <c r="D336" s="27"/>
      <c r="E336" s="27"/>
      <c r="F336" s="27"/>
      <c r="G336" s="27"/>
      <c r="H336" s="28"/>
      <c r="I336" s="29"/>
      <c r="J336" s="27"/>
      <c r="K336" s="28"/>
      <c r="L336" s="29"/>
      <c r="M336" s="29"/>
      <c r="N336" s="29"/>
      <c r="O336" s="28"/>
      <c r="P336" s="27"/>
      <c r="Q336" s="24"/>
    </row>
    <row r="337" spans="1:17" ht="12.75">
      <c r="A337" s="23"/>
      <c r="B337" s="27"/>
      <c r="C337" s="27"/>
      <c r="D337" s="27"/>
      <c r="E337" s="27"/>
      <c r="F337" s="27"/>
      <c r="G337" s="27"/>
      <c r="H337" s="28"/>
      <c r="I337" s="29"/>
      <c r="J337" s="27"/>
      <c r="K337" s="28"/>
      <c r="L337" s="29"/>
      <c r="M337" s="29"/>
      <c r="N337" s="29"/>
      <c r="O337" s="28"/>
      <c r="P337" s="27"/>
      <c r="Q337" s="24"/>
    </row>
    <row r="338" spans="1:17" ht="12.75">
      <c r="A338" s="23"/>
      <c r="B338" s="27"/>
      <c r="C338" s="27"/>
      <c r="D338" s="27"/>
      <c r="E338" s="27"/>
      <c r="F338" s="27"/>
      <c r="G338" s="27"/>
      <c r="H338" s="28"/>
      <c r="I338" s="29"/>
      <c r="J338" s="27"/>
      <c r="K338" s="28"/>
      <c r="L338" s="29"/>
      <c r="M338" s="29"/>
      <c r="N338" s="29"/>
      <c r="O338" s="28"/>
      <c r="P338" s="27"/>
      <c r="Q338" s="24"/>
    </row>
    <row r="339" spans="1:17" ht="12.75">
      <c r="A339" s="23"/>
      <c r="B339" s="27"/>
      <c r="C339" s="27"/>
      <c r="D339" s="27"/>
      <c r="E339" s="27"/>
      <c r="F339" s="27"/>
      <c r="G339" s="27"/>
      <c r="H339" s="28"/>
      <c r="I339" s="29"/>
      <c r="J339" s="27"/>
      <c r="K339" s="28"/>
      <c r="L339" s="29"/>
      <c r="M339" s="29"/>
      <c r="N339" s="29"/>
      <c r="O339" s="28"/>
      <c r="P339" s="27"/>
      <c r="Q339" s="24"/>
    </row>
    <row r="340" spans="1:17" ht="12.75">
      <c r="A340" s="23"/>
      <c r="B340" s="27"/>
      <c r="C340" s="27"/>
      <c r="D340" s="27"/>
      <c r="E340" s="27"/>
      <c r="F340" s="27"/>
      <c r="G340" s="27"/>
      <c r="H340" s="28"/>
      <c r="I340" s="29"/>
      <c r="J340" s="27"/>
      <c r="K340" s="28"/>
      <c r="L340" s="29"/>
      <c r="M340" s="29"/>
      <c r="N340" s="29"/>
      <c r="O340" s="28"/>
      <c r="P340" s="27"/>
      <c r="Q340" s="24"/>
    </row>
    <row r="341" spans="1:17" ht="12.75">
      <c r="A341" s="23"/>
      <c r="B341" s="27"/>
      <c r="C341" s="27"/>
      <c r="D341" s="27"/>
      <c r="E341" s="27"/>
      <c r="F341" s="27"/>
      <c r="G341" s="27"/>
      <c r="H341" s="28"/>
      <c r="I341" s="29"/>
      <c r="J341" s="27"/>
      <c r="K341" s="28"/>
      <c r="L341" s="29"/>
      <c r="M341" s="29"/>
      <c r="N341" s="29"/>
      <c r="O341" s="28"/>
      <c r="P341" s="27"/>
      <c r="Q341" s="24"/>
    </row>
    <row r="342" spans="1:17" ht="12.75">
      <c r="A342" s="23"/>
      <c r="B342" s="27"/>
      <c r="C342" s="27"/>
      <c r="D342" s="27"/>
      <c r="E342" s="27"/>
      <c r="F342" s="27"/>
      <c r="G342" s="27"/>
      <c r="H342" s="28"/>
      <c r="I342" s="29"/>
      <c r="J342" s="27"/>
      <c r="K342" s="28"/>
      <c r="L342" s="29"/>
      <c r="M342" s="29"/>
      <c r="N342" s="29"/>
      <c r="O342" s="28"/>
      <c r="P342" s="27"/>
      <c r="Q342" s="24"/>
    </row>
    <row r="343" spans="1:17" ht="12.75">
      <c r="A343" s="23"/>
      <c r="B343" s="27"/>
      <c r="C343" s="27"/>
      <c r="D343" s="27"/>
      <c r="E343" s="27"/>
      <c r="F343" s="27"/>
      <c r="G343" s="27"/>
      <c r="H343" s="28"/>
      <c r="I343" s="29"/>
      <c r="J343" s="27"/>
      <c r="K343" s="28"/>
      <c r="L343" s="29"/>
      <c r="M343" s="29"/>
      <c r="N343" s="29"/>
      <c r="O343" s="28"/>
      <c r="P343" s="27"/>
      <c r="Q343" s="24"/>
    </row>
    <row r="344" spans="1:17" ht="12.75">
      <c r="A344" s="23"/>
      <c r="B344" s="27"/>
      <c r="C344" s="27"/>
      <c r="D344" s="27"/>
      <c r="E344" s="27"/>
      <c r="F344" s="27"/>
      <c r="G344" s="27"/>
      <c r="H344" s="28"/>
      <c r="I344" s="29"/>
      <c r="J344" s="27"/>
      <c r="K344" s="28"/>
      <c r="L344" s="29"/>
      <c r="M344" s="29"/>
      <c r="N344" s="29"/>
      <c r="O344" s="28"/>
      <c r="P344" s="27"/>
      <c r="Q344" s="24"/>
    </row>
    <row r="345" spans="1:17" ht="12.75">
      <c r="A345" s="23"/>
      <c r="B345" s="27"/>
      <c r="C345" s="27"/>
      <c r="D345" s="27"/>
      <c r="E345" s="27"/>
      <c r="F345" s="27"/>
      <c r="G345" s="27"/>
      <c r="H345" s="28"/>
      <c r="I345" s="29"/>
      <c r="J345" s="27"/>
      <c r="K345" s="28"/>
      <c r="L345" s="29"/>
      <c r="M345" s="29"/>
      <c r="N345" s="29"/>
      <c r="O345" s="28"/>
      <c r="P345" s="27"/>
      <c r="Q345" s="24"/>
    </row>
    <row r="346" spans="1:17" ht="12.75">
      <c r="A346" s="23"/>
      <c r="B346" s="27"/>
      <c r="C346" s="27"/>
      <c r="D346" s="27"/>
      <c r="E346" s="27"/>
      <c r="F346" s="27"/>
      <c r="G346" s="27"/>
      <c r="H346" s="28"/>
      <c r="I346" s="29"/>
      <c r="J346" s="27"/>
      <c r="K346" s="28"/>
      <c r="L346" s="29"/>
      <c r="M346" s="29"/>
      <c r="N346" s="29"/>
      <c r="O346" s="28"/>
      <c r="P346" s="27"/>
      <c r="Q346" s="24"/>
    </row>
    <row r="347" spans="1:17" ht="12.75">
      <c r="A347" s="23"/>
      <c r="B347" s="27"/>
      <c r="C347" s="27"/>
      <c r="D347" s="27"/>
      <c r="E347" s="27"/>
      <c r="F347" s="27"/>
      <c r="G347" s="27"/>
      <c r="H347" s="28"/>
      <c r="I347" s="29"/>
      <c r="J347" s="27"/>
      <c r="K347" s="28"/>
      <c r="L347" s="29"/>
      <c r="M347" s="29"/>
      <c r="N347" s="29"/>
      <c r="O347" s="28"/>
      <c r="P347" s="27"/>
      <c r="Q347" s="24"/>
    </row>
    <row r="348" spans="1:17" ht="12.75">
      <c r="A348" s="23"/>
      <c r="B348" s="27"/>
      <c r="C348" s="27"/>
      <c r="D348" s="27"/>
      <c r="E348" s="27"/>
      <c r="F348" s="27"/>
      <c r="G348" s="27"/>
      <c r="H348" s="28"/>
      <c r="I348" s="29"/>
      <c r="J348" s="27"/>
      <c r="K348" s="28"/>
      <c r="L348" s="29"/>
      <c r="M348" s="29"/>
      <c r="N348" s="29"/>
      <c r="O348" s="28"/>
      <c r="P348" s="27"/>
      <c r="Q348" s="24"/>
    </row>
    <row r="349" spans="1:17" ht="12.75">
      <c r="A349" s="23"/>
      <c r="B349" s="27"/>
      <c r="C349" s="27"/>
      <c r="D349" s="27"/>
      <c r="E349" s="27"/>
      <c r="F349" s="27"/>
      <c r="G349" s="27"/>
      <c r="H349" s="28"/>
      <c r="I349" s="29"/>
      <c r="J349" s="27"/>
      <c r="K349" s="28"/>
      <c r="L349" s="29"/>
      <c r="M349" s="29"/>
      <c r="N349" s="29"/>
      <c r="O349" s="28"/>
      <c r="P349" s="27"/>
      <c r="Q349" s="24"/>
    </row>
    <row r="350" spans="1:17" ht="12.75">
      <c r="A350" s="23"/>
      <c r="B350" s="27"/>
      <c r="C350" s="27"/>
      <c r="D350" s="27"/>
      <c r="E350" s="27"/>
      <c r="F350" s="27"/>
      <c r="G350" s="27"/>
      <c r="H350" s="28"/>
      <c r="I350" s="29"/>
      <c r="J350" s="27"/>
      <c r="K350" s="28"/>
      <c r="L350" s="29"/>
      <c r="M350" s="29"/>
      <c r="N350" s="29"/>
      <c r="O350" s="28"/>
      <c r="P350" s="27"/>
      <c r="Q350" s="24"/>
    </row>
    <row r="351" spans="1:17" ht="12.75">
      <c r="A351" s="23"/>
      <c r="B351" s="27"/>
      <c r="C351" s="27"/>
      <c r="D351" s="27"/>
      <c r="E351" s="27"/>
      <c r="F351" s="27"/>
      <c r="G351" s="27"/>
      <c r="H351" s="28"/>
      <c r="I351" s="29"/>
      <c r="J351" s="27"/>
      <c r="K351" s="28"/>
      <c r="L351" s="29"/>
      <c r="M351" s="29"/>
      <c r="N351" s="29"/>
      <c r="O351" s="28"/>
      <c r="P351" s="27"/>
      <c r="Q351" s="24"/>
    </row>
    <row r="352" spans="1:17" ht="12.75">
      <c r="A352" s="23"/>
      <c r="B352" s="27"/>
      <c r="C352" s="27"/>
      <c r="D352" s="27"/>
      <c r="E352" s="27"/>
      <c r="F352" s="27"/>
      <c r="G352" s="27"/>
      <c r="H352" s="28"/>
      <c r="I352" s="29"/>
      <c r="J352" s="27"/>
      <c r="K352" s="28"/>
      <c r="L352" s="29"/>
      <c r="M352" s="29"/>
      <c r="N352" s="29"/>
      <c r="O352" s="28"/>
      <c r="P352" s="27"/>
      <c r="Q352" s="24"/>
    </row>
    <row r="353" spans="1:17" ht="12.75">
      <c r="A353" s="23"/>
      <c r="B353" s="27"/>
      <c r="C353" s="27"/>
      <c r="D353" s="27"/>
      <c r="E353" s="27"/>
      <c r="F353" s="27"/>
      <c r="G353" s="27"/>
      <c r="H353" s="28"/>
      <c r="I353" s="29"/>
      <c r="J353" s="27"/>
      <c r="K353" s="28"/>
      <c r="L353" s="29"/>
      <c r="M353" s="29"/>
      <c r="N353" s="29"/>
      <c r="O353" s="28"/>
      <c r="P353" s="27"/>
      <c r="Q353" s="24"/>
    </row>
    <row r="354" spans="1:17" ht="12.75">
      <c r="A354" s="23"/>
      <c r="B354" s="27"/>
      <c r="C354" s="27"/>
      <c r="D354" s="27"/>
      <c r="E354" s="27"/>
      <c r="F354" s="27"/>
      <c r="G354" s="27"/>
      <c r="H354" s="28"/>
      <c r="I354" s="29"/>
      <c r="J354" s="27"/>
      <c r="K354" s="28"/>
      <c r="L354" s="29"/>
      <c r="M354" s="29"/>
      <c r="N354" s="29"/>
      <c r="O354" s="28"/>
      <c r="P354" s="27"/>
      <c r="Q354" s="24"/>
    </row>
    <row r="355" spans="1:17" ht="12.75">
      <c r="A355" s="23"/>
      <c r="B355" s="27"/>
      <c r="C355" s="27"/>
      <c r="D355" s="27"/>
      <c r="E355" s="27"/>
      <c r="F355" s="27"/>
      <c r="G355" s="27"/>
      <c r="H355" s="28"/>
      <c r="I355" s="29"/>
      <c r="J355" s="27"/>
      <c r="K355" s="28"/>
      <c r="L355" s="29"/>
      <c r="M355" s="29"/>
      <c r="N355" s="29"/>
      <c r="O355" s="28"/>
      <c r="P355" s="27"/>
      <c r="Q355" s="24"/>
    </row>
    <row r="356" spans="1:17" ht="12.75">
      <c r="A356" s="23"/>
      <c r="B356" s="27"/>
      <c r="C356" s="27"/>
      <c r="D356" s="27"/>
      <c r="E356" s="27"/>
      <c r="F356" s="27"/>
      <c r="G356" s="27"/>
      <c r="H356" s="28"/>
      <c r="I356" s="29"/>
      <c r="J356" s="27"/>
      <c r="K356" s="28"/>
      <c r="L356" s="29"/>
      <c r="M356" s="29"/>
      <c r="N356" s="29"/>
      <c r="O356" s="28"/>
      <c r="P356" s="27"/>
      <c r="Q356" s="24"/>
    </row>
    <row r="357" spans="1:17" ht="12.75">
      <c r="A357" s="23"/>
      <c r="B357" s="27"/>
      <c r="C357" s="27"/>
      <c r="D357" s="27"/>
      <c r="E357" s="27"/>
      <c r="F357" s="27"/>
      <c r="G357" s="27"/>
      <c r="H357" s="28"/>
      <c r="I357" s="29"/>
      <c r="J357" s="27"/>
      <c r="K357" s="28"/>
      <c r="L357" s="29"/>
      <c r="M357" s="29"/>
      <c r="N357" s="29"/>
      <c r="O357" s="28"/>
      <c r="P357" s="27"/>
      <c r="Q357" s="24"/>
    </row>
    <row r="358" spans="1:17" ht="12.75">
      <c r="A358" s="23"/>
      <c r="B358" s="27"/>
      <c r="C358" s="27"/>
      <c r="D358" s="27"/>
      <c r="E358" s="27"/>
      <c r="F358" s="27"/>
      <c r="G358" s="27"/>
      <c r="H358" s="28"/>
      <c r="I358" s="29"/>
      <c r="J358" s="27"/>
      <c r="K358" s="28"/>
      <c r="L358" s="29"/>
      <c r="M358" s="29"/>
      <c r="N358" s="29"/>
      <c r="O358" s="28"/>
      <c r="P358" s="27"/>
      <c r="Q358" s="24"/>
    </row>
    <row r="359" spans="1:17" ht="12.75">
      <c r="A359" s="23"/>
      <c r="B359" s="27"/>
      <c r="C359" s="27"/>
      <c r="D359" s="27"/>
      <c r="E359" s="27"/>
      <c r="F359" s="27"/>
      <c r="G359" s="27"/>
      <c r="H359" s="28"/>
      <c r="I359" s="29"/>
      <c r="J359" s="27"/>
      <c r="K359" s="28"/>
      <c r="L359" s="29"/>
      <c r="M359" s="29"/>
      <c r="N359" s="29"/>
      <c r="O359" s="28"/>
      <c r="P359" s="27"/>
      <c r="Q359" s="24"/>
    </row>
    <row r="360" spans="1:17" ht="12.75">
      <c r="A360" s="23"/>
      <c r="B360" s="27"/>
      <c r="C360" s="27"/>
      <c r="D360" s="27"/>
      <c r="E360" s="27"/>
      <c r="F360" s="27"/>
      <c r="G360" s="27"/>
      <c r="H360" s="28"/>
      <c r="I360" s="29"/>
      <c r="J360" s="27"/>
      <c r="K360" s="28"/>
      <c r="L360" s="29"/>
      <c r="M360" s="29"/>
      <c r="N360" s="29"/>
      <c r="O360" s="28"/>
      <c r="P360" s="27"/>
      <c r="Q360" s="24"/>
    </row>
    <row r="361" spans="1:17" ht="12.75">
      <c r="A361" s="23"/>
      <c r="B361" s="27"/>
      <c r="C361" s="27"/>
      <c r="D361" s="27"/>
      <c r="E361" s="27"/>
      <c r="F361" s="27"/>
      <c r="G361" s="27"/>
      <c r="H361" s="28"/>
      <c r="I361" s="29"/>
      <c r="J361" s="27"/>
      <c r="K361" s="28"/>
      <c r="L361" s="29"/>
      <c r="M361" s="29"/>
      <c r="N361" s="29"/>
      <c r="O361" s="28"/>
      <c r="P361" s="27"/>
      <c r="Q361" s="24"/>
    </row>
    <row r="362" spans="1:17" ht="12.75">
      <c r="A362" s="23"/>
      <c r="B362" s="27"/>
      <c r="C362" s="27"/>
      <c r="D362" s="27"/>
      <c r="E362" s="27"/>
      <c r="F362" s="27"/>
      <c r="G362" s="27"/>
      <c r="H362" s="28"/>
      <c r="I362" s="29"/>
      <c r="J362" s="27"/>
      <c r="K362" s="28"/>
      <c r="L362" s="29"/>
      <c r="M362" s="29"/>
      <c r="N362" s="29"/>
      <c r="O362" s="28"/>
      <c r="P362" s="27"/>
      <c r="Q362" s="24"/>
    </row>
    <row r="363" spans="1:17" ht="12.75">
      <c r="A363" s="23"/>
      <c r="B363" s="27"/>
      <c r="C363" s="27"/>
      <c r="D363" s="27"/>
      <c r="E363" s="27"/>
      <c r="F363" s="27"/>
      <c r="G363" s="27"/>
      <c r="H363" s="28"/>
      <c r="I363" s="29"/>
      <c r="J363" s="27"/>
      <c r="K363" s="28"/>
      <c r="L363" s="29"/>
      <c r="M363" s="29"/>
      <c r="N363" s="29"/>
      <c r="O363" s="28"/>
      <c r="P363" s="27"/>
      <c r="Q363" s="24"/>
    </row>
    <row r="364" spans="1:17" ht="12.75">
      <c r="A364" s="23"/>
      <c r="B364" s="27"/>
      <c r="C364" s="27"/>
      <c r="D364" s="27"/>
      <c r="E364" s="27"/>
      <c r="F364" s="27"/>
      <c r="G364" s="27"/>
      <c r="H364" s="28"/>
      <c r="I364" s="29"/>
      <c r="J364" s="27"/>
      <c r="K364" s="28"/>
      <c r="L364" s="29"/>
      <c r="M364" s="29"/>
      <c r="N364" s="29"/>
      <c r="O364" s="28"/>
      <c r="P364" s="27"/>
      <c r="Q364" s="24"/>
    </row>
    <row r="365" spans="1:17" ht="12.75">
      <c r="A365" s="23"/>
      <c r="B365" s="27"/>
      <c r="C365" s="27"/>
      <c r="D365" s="27"/>
      <c r="E365" s="27"/>
      <c r="F365" s="27"/>
      <c r="G365" s="27"/>
      <c r="H365" s="28"/>
      <c r="I365" s="29"/>
      <c r="J365" s="27"/>
      <c r="K365" s="28"/>
      <c r="L365" s="29"/>
      <c r="M365" s="29"/>
      <c r="N365" s="29"/>
      <c r="O365" s="28"/>
      <c r="P365" s="27"/>
      <c r="Q365" s="24"/>
    </row>
    <row r="366" spans="1:17" ht="14.25" customHeight="1">
      <c r="A366" s="206" t="s">
        <v>247</v>
      </c>
      <c r="B366" s="206"/>
      <c r="C366" s="206"/>
      <c r="D366" s="206"/>
      <c r="E366" s="206"/>
      <c r="F366" s="206"/>
      <c r="G366" s="206"/>
      <c r="H366" s="37">
        <v>0</v>
      </c>
      <c r="I366" s="31">
        <f>SUM(I322:I365)</f>
        <v>0</v>
      </c>
      <c r="J366" s="68"/>
      <c r="K366" s="30">
        <v>0</v>
      </c>
      <c r="L366" s="31">
        <f>SUM(L322:L365)</f>
        <v>0</v>
      </c>
      <c r="M366" s="31">
        <f>SUM(M322:M365)</f>
        <v>0</v>
      </c>
      <c r="N366" s="31">
        <f>SUM(N322:N365)</f>
        <v>0</v>
      </c>
      <c r="O366" s="32"/>
      <c r="P366" s="33"/>
      <c r="Q366" s="24"/>
    </row>
    <row r="367" spans="1:17" ht="12.75">
      <c r="A367" s="11" t="e">
        <f>CONCATENATE("Число порядкових номерів на сторінці: ",ЧислоПрописом(COUNTA(A322:A365))," (з ",A322," по ",A365,")")</f>
        <v>#NAME?</v>
      </c>
      <c r="B367" s="33"/>
      <c r="C367" s="33"/>
      <c r="D367" s="33"/>
      <c r="E367" s="33"/>
      <c r="F367" s="33"/>
      <c r="G367" s="34" t="e">
        <f>CONCATENATE("Загальна кількість у натуральних вимірах фактично на сторінці: ",ЧислоПрописом(H366))</f>
        <v>#NAME?</v>
      </c>
      <c r="H367" s="32"/>
      <c r="I367" s="35"/>
      <c r="J367" s="68"/>
      <c r="K367" s="32"/>
      <c r="L367" s="35"/>
      <c r="M367" s="35"/>
      <c r="N367" s="35"/>
      <c r="O367" s="32"/>
      <c r="P367" s="33"/>
      <c r="Q367" s="24"/>
    </row>
    <row r="368" spans="2:17" ht="12.75">
      <c r="B368" s="36"/>
      <c r="C368" s="36"/>
      <c r="E368" s="33"/>
      <c r="G368" s="34" t="e">
        <f>CONCATENATE("Загальна кількість у натуральних вимірах за даними бухобліку на сторінці: ",ЧислоПрописом(K366))</f>
        <v>#NAME?</v>
      </c>
      <c r="H368" s="32"/>
      <c r="I368" s="35"/>
      <c r="J368" s="68"/>
      <c r="K368" s="32"/>
      <c r="L368" s="35"/>
      <c r="M368" s="35"/>
      <c r="N368" s="35"/>
      <c r="O368" s="32"/>
      <c r="P368" s="33"/>
      <c r="Q368" s="24"/>
    </row>
    <row r="369" spans="1:17" ht="12.75" customHeight="1">
      <c r="A369" s="205" t="s">
        <v>229</v>
      </c>
      <c r="B369" s="205" t="s">
        <v>230</v>
      </c>
      <c r="C369" s="205" t="s">
        <v>528</v>
      </c>
      <c r="D369" s="205" t="s">
        <v>529</v>
      </c>
      <c r="E369" s="205"/>
      <c r="F369" s="205"/>
      <c r="G369" s="205" t="s">
        <v>231</v>
      </c>
      <c r="H369" s="205" t="s">
        <v>232</v>
      </c>
      <c r="I369" s="205"/>
      <c r="J369" s="205" t="s">
        <v>530</v>
      </c>
      <c r="K369" s="205" t="s">
        <v>531</v>
      </c>
      <c r="L369" s="205"/>
      <c r="M369" s="205"/>
      <c r="N369" s="205"/>
      <c r="O369" s="205"/>
      <c r="P369" s="205" t="s">
        <v>248</v>
      </c>
      <c r="Q369" s="24"/>
    </row>
    <row r="370" spans="1:17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4"/>
    </row>
    <row r="371" spans="1:17" ht="12.75" customHeight="1">
      <c r="A371" s="205"/>
      <c r="B371" s="205"/>
      <c r="C371" s="205"/>
      <c r="D371" s="92" t="s">
        <v>532</v>
      </c>
      <c r="E371" s="92" t="s">
        <v>533</v>
      </c>
      <c r="F371" s="92" t="s">
        <v>534</v>
      </c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4"/>
    </row>
    <row r="372" spans="1:17" ht="12.75" customHeight="1">
      <c r="A372" s="205"/>
      <c r="B372" s="205"/>
      <c r="C372" s="205"/>
      <c r="D372" s="92"/>
      <c r="E372" s="92"/>
      <c r="F372" s="92"/>
      <c r="G372" s="205"/>
      <c r="H372" s="92" t="s">
        <v>233</v>
      </c>
      <c r="I372" s="92" t="s">
        <v>249</v>
      </c>
      <c r="J372" s="205"/>
      <c r="K372" s="92" t="s">
        <v>233</v>
      </c>
      <c r="L372" s="92" t="s">
        <v>535</v>
      </c>
      <c r="M372" s="92" t="s">
        <v>235</v>
      </c>
      <c r="N372" s="92" t="s">
        <v>250</v>
      </c>
      <c r="O372" s="92" t="s">
        <v>237</v>
      </c>
      <c r="P372" s="205"/>
      <c r="Q372" s="24"/>
    </row>
    <row r="373" spans="1:17" ht="51.75" customHeight="1">
      <c r="A373" s="205"/>
      <c r="B373" s="205"/>
      <c r="C373" s="205"/>
      <c r="D373" s="92"/>
      <c r="E373" s="92"/>
      <c r="F373" s="92"/>
      <c r="G373" s="205"/>
      <c r="H373" s="92"/>
      <c r="I373" s="92"/>
      <c r="J373" s="205"/>
      <c r="K373" s="92"/>
      <c r="L373" s="92"/>
      <c r="M373" s="92"/>
      <c r="N373" s="92"/>
      <c r="O373" s="92"/>
      <c r="P373" s="205"/>
      <c r="Q373" s="24"/>
    </row>
    <row r="374" spans="1:17" ht="12.75">
      <c r="A374" s="26">
        <v>1</v>
      </c>
      <c r="B374" s="26">
        <v>2</v>
      </c>
      <c r="C374" s="26">
        <v>3</v>
      </c>
      <c r="D374" s="26">
        <v>4</v>
      </c>
      <c r="E374" s="26">
        <v>5</v>
      </c>
      <c r="F374" s="26">
        <v>6</v>
      </c>
      <c r="G374" s="26">
        <v>7</v>
      </c>
      <c r="H374" s="26">
        <v>8</v>
      </c>
      <c r="I374" s="26">
        <v>9</v>
      </c>
      <c r="J374" s="26">
        <v>10</v>
      </c>
      <c r="K374" s="26">
        <v>11</v>
      </c>
      <c r="L374" s="26">
        <v>12</v>
      </c>
      <c r="M374" s="26">
        <v>13</v>
      </c>
      <c r="N374" s="26">
        <v>14</v>
      </c>
      <c r="O374" s="26">
        <v>15</v>
      </c>
      <c r="P374" s="26">
        <v>16</v>
      </c>
      <c r="Q374" s="24"/>
    </row>
    <row r="375" spans="1:17" ht="12.75">
      <c r="A375" s="23"/>
      <c r="B375" s="27"/>
      <c r="C375" s="27"/>
      <c r="D375" s="27"/>
      <c r="E375" s="27"/>
      <c r="F375" s="27"/>
      <c r="G375" s="27"/>
      <c r="H375" s="28"/>
      <c r="I375" s="29"/>
      <c r="J375" s="27"/>
      <c r="K375" s="28"/>
      <c r="L375" s="29"/>
      <c r="M375" s="29"/>
      <c r="N375" s="29"/>
      <c r="O375" s="28"/>
      <c r="P375" s="27"/>
      <c r="Q375" s="24"/>
    </row>
    <row r="376" spans="1:17" ht="12.75">
      <c r="A376" s="23"/>
      <c r="B376" s="27"/>
      <c r="C376" s="27"/>
      <c r="D376" s="27"/>
      <c r="E376" s="27"/>
      <c r="F376" s="27"/>
      <c r="G376" s="27"/>
      <c r="H376" s="28"/>
      <c r="I376" s="29"/>
      <c r="J376" s="27"/>
      <c r="K376" s="28"/>
      <c r="L376" s="29"/>
      <c r="M376" s="29"/>
      <c r="N376" s="29"/>
      <c r="O376" s="28"/>
      <c r="P376" s="27"/>
      <c r="Q376" s="24"/>
    </row>
    <row r="377" spans="1:17" ht="12.75">
      <c r="A377" s="23"/>
      <c r="B377" s="27"/>
      <c r="C377" s="27"/>
      <c r="D377" s="27"/>
      <c r="E377" s="27"/>
      <c r="F377" s="27"/>
      <c r="G377" s="27"/>
      <c r="H377" s="28"/>
      <c r="I377" s="29"/>
      <c r="J377" s="27"/>
      <c r="K377" s="28"/>
      <c r="L377" s="29"/>
      <c r="M377" s="29"/>
      <c r="N377" s="29"/>
      <c r="O377" s="28"/>
      <c r="P377" s="27"/>
      <c r="Q377" s="24"/>
    </row>
    <row r="378" spans="1:17" ht="12.75">
      <c r="A378" s="23"/>
      <c r="B378" s="27"/>
      <c r="C378" s="27"/>
      <c r="D378" s="27"/>
      <c r="E378" s="27"/>
      <c r="F378" s="27"/>
      <c r="G378" s="27"/>
      <c r="H378" s="28"/>
      <c r="I378" s="29"/>
      <c r="J378" s="27"/>
      <c r="K378" s="28"/>
      <c r="L378" s="29"/>
      <c r="M378" s="29"/>
      <c r="N378" s="29"/>
      <c r="O378" s="28"/>
      <c r="P378" s="27"/>
      <c r="Q378" s="24"/>
    </row>
    <row r="379" spans="1:17" ht="12.75">
      <c r="A379" s="23"/>
      <c r="B379" s="27"/>
      <c r="C379" s="27"/>
      <c r="D379" s="27"/>
      <c r="E379" s="27"/>
      <c r="F379" s="27"/>
      <c r="G379" s="27"/>
      <c r="H379" s="28"/>
      <c r="I379" s="29"/>
      <c r="J379" s="27"/>
      <c r="K379" s="28"/>
      <c r="L379" s="29"/>
      <c r="M379" s="29"/>
      <c r="N379" s="29"/>
      <c r="O379" s="28"/>
      <c r="P379" s="27"/>
      <c r="Q379" s="24"/>
    </row>
    <row r="380" spans="1:17" ht="12.75">
      <c r="A380" s="23"/>
      <c r="B380" s="27"/>
      <c r="C380" s="27"/>
      <c r="D380" s="27"/>
      <c r="E380" s="27"/>
      <c r="F380" s="27"/>
      <c r="G380" s="27"/>
      <c r="H380" s="28"/>
      <c r="I380" s="29"/>
      <c r="J380" s="27"/>
      <c r="K380" s="28"/>
      <c r="L380" s="29"/>
      <c r="M380" s="29"/>
      <c r="N380" s="29"/>
      <c r="O380" s="28"/>
      <c r="P380" s="27"/>
      <c r="Q380" s="24"/>
    </row>
    <row r="381" spans="1:17" ht="12.75">
      <c r="A381" s="23"/>
      <c r="B381" s="27"/>
      <c r="C381" s="27"/>
      <c r="D381" s="27"/>
      <c r="E381" s="27"/>
      <c r="F381" s="27"/>
      <c r="G381" s="27"/>
      <c r="H381" s="28"/>
      <c r="I381" s="29"/>
      <c r="J381" s="27"/>
      <c r="K381" s="28"/>
      <c r="L381" s="29"/>
      <c r="M381" s="29"/>
      <c r="N381" s="29"/>
      <c r="O381" s="28"/>
      <c r="P381" s="27"/>
      <c r="Q381" s="24"/>
    </row>
    <row r="382" spans="1:17" ht="12.75">
      <c r="A382" s="23"/>
      <c r="B382" s="27"/>
      <c r="C382" s="27"/>
      <c r="D382" s="27"/>
      <c r="E382" s="27"/>
      <c r="F382" s="27"/>
      <c r="G382" s="27"/>
      <c r="H382" s="28"/>
      <c r="I382" s="29"/>
      <c r="J382" s="27"/>
      <c r="K382" s="28"/>
      <c r="L382" s="29"/>
      <c r="M382" s="29"/>
      <c r="N382" s="29"/>
      <c r="O382" s="28"/>
      <c r="P382" s="27"/>
      <c r="Q382" s="24"/>
    </row>
    <row r="383" spans="1:17" ht="12.75">
      <c r="A383" s="23"/>
      <c r="B383" s="27"/>
      <c r="C383" s="27"/>
      <c r="D383" s="27"/>
      <c r="E383" s="27"/>
      <c r="F383" s="27"/>
      <c r="G383" s="27"/>
      <c r="H383" s="28"/>
      <c r="I383" s="29"/>
      <c r="J383" s="27"/>
      <c r="K383" s="28"/>
      <c r="L383" s="29"/>
      <c r="M383" s="29"/>
      <c r="N383" s="29"/>
      <c r="O383" s="28"/>
      <c r="P383" s="27"/>
      <c r="Q383" s="24"/>
    </row>
    <row r="384" spans="1:17" ht="12.75">
      <c r="A384" s="23"/>
      <c r="B384" s="27"/>
      <c r="C384" s="27"/>
      <c r="D384" s="27"/>
      <c r="E384" s="27"/>
      <c r="F384" s="27"/>
      <c r="G384" s="27"/>
      <c r="H384" s="28"/>
      <c r="I384" s="29"/>
      <c r="J384" s="27"/>
      <c r="K384" s="28"/>
      <c r="L384" s="29"/>
      <c r="M384" s="29"/>
      <c r="N384" s="29"/>
      <c r="O384" s="28"/>
      <c r="P384" s="27"/>
      <c r="Q384" s="24"/>
    </row>
    <row r="385" spans="1:17" ht="12.75">
      <c r="A385" s="23"/>
      <c r="B385" s="27"/>
      <c r="C385" s="27"/>
      <c r="D385" s="27"/>
      <c r="E385" s="27"/>
      <c r="F385" s="27"/>
      <c r="G385" s="27"/>
      <c r="H385" s="28"/>
      <c r="I385" s="29"/>
      <c r="J385" s="27"/>
      <c r="K385" s="28"/>
      <c r="L385" s="29"/>
      <c r="M385" s="29"/>
      <c r="N385" s="29"/>
      <c r="O385" s="28"/>
      <c r="P385" s="27"/>
      <c r="Q385" s="24"/>
    </row>
    <row r="386" spans="1:17" ht="12.75">
      <c r="A386" s="23"/>
      <c r="B386" s="27"/>
      <c r="C386" s="27"/>
      <c r="D386" s="27"/>
      <c r="E386" s="27"/>
      <c r="F386" s="27"/>
      <c r="G386" s="27"/>
      <c r="H386" s="28"/>
      <c r="I386" s="29"/>
      <c r="J386" s="27"/>
      <c r="K386" s="28"/>
      <c r="L386" s="29"/>
      <c r="M386" s="29"/>
      <c r="N386" s="29"/>
      <c r="O386" s="28"/>
      <c r="P386" s="27"/>
      <c r="Q386" s="24"/>
    </row>
    <row r="387" spans="1:17" ht="12.75">
      <c r="A387" s="23"/>
      <c r="B387" s="27"/>
      <c r="C387" s="27"/>
      <c r="D387" s="27"/>
      <c r="E387" s="27"/>
      <c r="F387" s="27"/>
      <c r="G387" s="27"/>
      <c r="H387" s="28"/>
      <c r="I387" s="29"/>
      <c r="J387" s="27"/>
      <c r="K387" s="28"/>
      <c r="L387" s="29"/>
      <c r="M387" s="29"/>
      <c r="N387" s="29"/>
      <c r="O387" s="28"/>
      <c r="P387" s="27"/>
      <c r="Q387" s="24"/>
    </row>
    <row r="388" spans="1:17" ht="12.75">
      <c r="A388" s="23"/>
      <c r="B388" s="27"/>
      <c r="C388" s="27"/>
      <c r="D388" s="27"/>
      <c r="E388" s="27"/>
      <c r="F388" s="27"/>
      <c r="G388" s="27"/>
      <c r="H388" s="28"/>
      <c r="I388" s="29"/>
      <c r="J388" s="27"/>
      <c r="K388" s="28"/>
      <c r="L388" s="29"/>
      <c r="M388" s="29"/>
      <c r="N388" s="29"/>
      <c r="O388" s="28"/>
      <c r="P388" s="27"/>
      <c r="Q388" s="24"/>
    </row>
    <row r="389" spans="1:17" ht="12.75">
      <c r="A389" s="23"/>
      <c r="B389" s="27"/>
      <c r="C389" s="27"/>
      <c r="D389" s="27"/>
      <c r="E389" s="27"/>
      <c r="F389" s="27"/>
      <c r="G389" s="27"/>
      <c r="H389" s="28"/>
      <c r="I389" s="29"/>
      <c r="J389" s="27"/>
      <c r="K389" s="28"/>
      <c r="L389" s="29"/>
      <c r="M389" s="29"/>
      <c r="N389" s="29"/>
      <c r="O389" s="28"/>
      <c r="P389" s="27"/>
      <c r="Q389" s="24"/>
    </row>
    <row r="390" spans="1:17" ht="12.75">
      <c r="A390" s="23"/>
      <c r="B390" s="27"/>
      <c r="C390" s="27"/>
      <c r="D390" s="27"/>
      <c r="E390" s="27"/>
      <c r="F390" s="27"/>
      <c r="G390" s="27"/>
      <c r="H390" s="28"/>
      <c r="I390" s="29"/>
      <c r="J390" s="27"/>
      <c r="K390" s="28"/>
      <c r="L390" s="29"/>
      <c r="M390" s="29"/>
      <c r="N390" s="29"/>
      <c r="O390" s="28"/>
      <c r="P390" s="27"/>
      <c r="Q390" s="24"/>
    </row>
    <row r="391" spans="1:17" ht="12.75">
      <c r="A391" s="23"/>
      <c r="B391" s="27"/>
      <c r="C391" s="27"/>
      <c r="D391" s="27"/>
      <c r="E391" s="27"/>
      <c r="F391" s="27"/>
      <c r="G391" s="27"/>
      <c r="H391" s="28"/>
      <c r="I391" s="29"/>
      <c r="J391" s="27"/>
      <c r="K391" s="28"/>
      <c r="L391" s="29"/>
      <c r="M391" s="29"/>
      <c r="N391" s="29"/>
      <c r="O391" s="28"/>
      <c r="P391" s="27"/>
      <c r="Q391" s="24"/>
    </row>
    <row r="392" spans="1:17" ht="12.75">
      <c r="A392" s="23"/>
      <c r="B392" s="27"/>
      <c r="C392" s="27"/>
      <c r="D392" s="27"/>
      <c r="E392" s="27"/>
      <c r="F392" s="27"/>
      <c r="G392" s="27"/>
      <c r="H392" s="28"/>
      <c r="I392" s="29"/>
      <c r="J392" s="27"/>
      <c r="K392" s="28"/>
      <c r="L392" s="29"/>
      <c r="M392" s="29"/>
      <c r="N392" s="29"/>
      <c r="O392" s="28"/>
      <c r="P392" s="27"/>
      <c r="Q392" s="24"/>
    </row>
    <row r="393" spans="1:17" ht="12.75">
      <c r="A393" s="23"/>
      <c r="B393" s="27"/>
      <c r="C393" s="27"/>
      <c r="D393" s="27"/>
      <c r="E393" s="27"/>
      <c r="F393" s="27"/>
      <c r="G393" s="27"/>
      <c r="H393" s="28"/>
      <c r="I393" s="29"/>
      <c r="J393" s="27"/>
      <c r="K393" s="28"/>
      <c r="L393" s="29"/>
      <c r="M393" s="29"/>
      <c r="N393" s="29"/>
      <c r="O393" s="28"/>
      <c r="P393" s="27"/>
      <c r="Q393" s="24"/>
    </row>
    <row r="394" spans="1:17" ht="12.75">
      <c r="A394" s="23"/>
      <c r="B394" s="27"/>
      <c r="C394" s="27"/>
      <c r="D394" s="27"/>
      <c r="E394" s="27"/>
      <c r="F394" s="27"/>
      <c r="G394" s="27"/>
      <c r="H394" s="28"/>
      <c r="I394" s="29"/>
      <c r="J394" s="27"/>
      <c r="K394" s="28"/>
      <c r="L394" s="29"/>
      <c r="M394" s="29"/>
      <c r="N394" s="29"/>
      <c r="O394" s="28"/>
      <c r="P394" s="27"/>
      <c r="Q394" s="24"/>
    </row>
    <row r="395" spans="1:17" ht="12.75">
      <c r="A395" s="23"/>
      <c r="B395" s="27"/>
      <c r="C395" s="27"/>
      <c r="D395" s="27"/>
      <c r="E395" s="27"/>
      <c r="F395" s="27"/>
      <c r="G395" s="27"/>
      <c r="H395" s="28"/>
      <c r="I395" s="29"/>
      <c r="J395" s="27"/>
      <c r="K395" s="28"/>
      <c r="L395" s="29"/>
      <c r="M395" s="29"/>
      <c r="N395" s="29"/>
      <c r="O395" s="28"/>
      <c r="P395" s="27"/>
      <c r="Q395" s="24"/>
    </row>
    <row r="396" spans="1:17" ht="12.75">
      <c r="A396" s="23"/>
      <c r="B396" s="27"/>
      <c r="C396" s="27"/>
      <c r="D396" s="27"/>
      <c r="E396" s="27"/>
      <c r="F396" s="27"/>
      <c r="G396" s="27"/>
      <c r="H396" s="28"/>
      <c r="I396" s="29"/>
      <c r="J396" s="27"/>
      <c r="K396" s="28"/>
      <c r="L396" s="29"/>
      <c r="M396" s="29"/>
      <c r="N396" s="29"/>
      <c r="O396" s="28"/>
      <c r="P396" s="27"/>
      <c r="Q396" s="24"/>
    </row>
    <row r="397" spans="1:17" ht="12.75">
      <c r="A397" s="23"/>
      <c r="B397" s="27"/>
      <c r="C397" s="27"/>
      <c r="D397" s="27"/>
      <c r="E397" s="27"/>
      <c r="F397" s="27"/>
      <c r="G397" s="27"/>
      <c r="H397" s="28"/>
      <c r="I397" s="29"/>
      <c r="J397" s="27"/>
      <c r="K397" s="28"/>
      <c r="L397" s="29"/>
      <c r="M397" s="29"/>
      <c r="N397" s="29"/>
      <c r="O397" s="28"/>
      <c r="P397" s="27"/>
      <c r="Q397" s="24"/>
    </row>
    <row r="398" spans="1:17" ht="12.75">
      <c r="A398" s="23"/>
      <c r="B398" s="27"/>
      <c r="C398" s="27"/>
      <c r="D398" s="27"/>
      <c r="E398" s="27"/>
      <c r="F398" s="27"/>
      <c r="G398" s="27"/>
      <c r="H398" s="28"/>
      <c r="I398" s="29"/>
      <c r="J398" s="27"/>
      <c r="K398" s="28"/>
      <c r="L398" s="29"/>
      <c r="M398" s="29"/>
      <c r="N398" s="29"/>
      <c r="O398" s="28"/>
      <c r="P398" s="27"/>
      <c r="Q398" s="24"/>
    </row>
    <row r="399" spans="1:17" ht="12.75">
      <c r="A399" s="23"/>
      <c r="B399" s="27"/>
      <c r="C399" s="27"/>
      <c r="D399" s="27"/>
      <c r="E399" s="27"/>
      <c r="F399" s="27"/>
      <c r="G399" s="27"/>
      <c r="H399" s="28"/>
      <c r="I399" s="29"/>
      <c r="J399" s="27"/>
      <c r="K399" s="28"/>
      <c r="L399" s="29"/>
      <c r="M399" s="29"/>
      <c r="N399" s="29"/>
      <c r="O399" s="28"/>
      <c r="P399" s="27"/>
      <c r="Q399" s="24"/>
    </row>
    <row r="400" spans="1:17" ht="12.75">
      <c r="A400" s="23"/>
      <c r="B400" s="27"/>
      <c r="C400" s="27"/>
      <c r="D400" s="27"/>
      <c r="E400" s="27"/>
      <c r="F400" s="27"/>
      <c r="G400" s="27"/>
      <c r="H400" s="28"/>
      <c r="I400" s="29"/>
      <c r="J400" s="27"/>
      <c r="K400" s="28"/>
      <c r="L400" s="29"/>
      <c r="M400" s="29"/>
      <c r="N400" s="29"/>
      <c r="O400" s="28"/>
      <c r="P400" s="27"/>
      <c r="Q400" s="24"/>
    </row>
    <row r="401" spans="1:17" ht="12.75">
      <c r="A401" s="23"/>
      <c r="B401" s="27"/>
      <c r="C401" s="27"/>
      <c r="D401" s="27"/>
      <c r="E401" s="27"/>
      <c r="F401" s="27"/>
      <c r="G401" s="27"/>
      <c r="H401" s="28"/>
      <c r="I401" s="29"/>
      <c r="J401" s="27"/>
      <c r="K401" s="28"/>
      <c r="L401" s="29"/>
      <c r="M401" s="29"/>
      <c r="N401" s="29"/>
      <c r="O401" s="28"/>
      <c r="P401" s="27"/>
      <c r="Q401" s="24"/>
    </row>
    <row r="402" spans="1:17" ht="12.75">
      <c r="A402" s="23"/>
      <c r="B402" s="27"/>
      <c r="C402" s="27"/>
      <c r="D402" s="27"/>
      <c r="E402" s="27"/>
      <c r="F402" s="27"/>
      <c r="G402" s="27"/>
      <c r="H402" s="28"/>
      <c r="I402" s="29"/>
      <c r="J402" s="27"/>
      <c r="K402" s="28"/>
      <c r="L402" s="29"/>
      <c r="M402" s="29"/>
      <c r="N402" s="29"/>
      <c r="O402" s="28"/>
      <c r="P402" s="27"/>
      <c r="Q402" s="24"/>
    </row>
    <row r="403" spans="1:17" ht="12.75">
      <c r="A403" s="23"/>
      <c r="B403" s="27"/>
      <c r="C403" s="27"/>
      <c r="D403" s="27"/>
      <c r="E403" s="27"/>
      <c r="F403" s="27"/>
      <c r="G403" s="27"/>
      <c r="H403" s="28"/>
      <c r="I403" s="29"/>
      <c r="J403" s="27"/>
      <c r="K403" s="28"/>
      <c r="L403" s="29"/>
      <c r="M403" s="29"/>
      <c r="N403" s="29"/>
      <c r="O403" s="28"/>
      <c r="P403" s="27"/>
      <c r="Q403" s="24"/>
    </row>
    <row r="404" spans="1:17" ht="12.75">
      <c r="A404" s="23"/>
      <c r="B404" s="27"/>
      <c r="C404" s="27"/>
      <c r="D404" s="27"/>
      <c r="E404" s="27"/>
      <c r="F404" s="27"/>
      <c r="G404" s="27"/>
      <c r="H404" s="28"/>
      <c r="I404" s="29"/>
      <c r="J404" s="27"/>
      <c r="K404" s="28"/>
      <c r="L404" s="29"/>
      <c r="M404" s="29"/>
      <c r="N404" s="29"/>
      <c r="O404" s="28"/>
      <c r="P404" s="27"/>
      <c r="Q404" s="24"/>
    </row>
    <row r="405" spans="1:17" ht="12.75">
      <c r="A405" s="23"/>
      <c r="B405" s="27"/>
      <c r="C405" s="27"/>
      <c r="D405" s="27"/>
      <c r="E405" s="27"/>
      <c r="F405" s="27"/>
      <c r="G405" s="27"/>
      <c r="H405" s="28"/>
      <c r="I405" s="29"/>
      <c r="J405" s="27"/>
      <c r="K405" s="28"/>
      <c r="L405" s="29"/>
      <c r="M405" s="29"/>
      <c r="N405" s="29"/>
      <c r="O405" s="28"/>
      <c r="P405" s="27"/>
      <c r="Q405" s="24"/>
    </row>
    <row r="406" spans="1:17" ht="12.75">
      <c r="A406" s="23"/>
      <c r="B406" s="27"/>
      <c r="C406" s="27"/>
      <c r="D406" s="27"/>
      <c r="E406" s="27"/>
      <c r="F406" s="27"/>
      <c r="G406" s="27"/>
      <c r="H406" s="28"/>
      <c r="I406" s="29"/>
      <c r="J406" s="27"/>
      <c r="K406" s="28"/>
      <c r="L406" s="29"/>
      <c r="M406" s="29"/>
      <c r="N406" s="29"/>
      <c r="O406" s="28"/>
      <c r="P406" s="27"/>
      <c r="Q406" s="24"/>
    </row>
    <row r="407" spans="1:17" ht="12.75">
      <c r="A407" s="23"/>
      <c r="B407" s="27"/>
      <c r="C407" s="27"/>
      <c r="D407" s="27"/>
      <c r="E407" s="27"/>
      <c r="F407" s="27"/>
      <c r="G407" s="27"/>
      <c r="H407" s="28"/>
      <c r="I407" s="29"/>
      <c r="J407" s="27"/>
      <c r="K407" s="28"/>
      <c r="L407" s="29"/>
      <c r="M407" s="29"/>
      <c r="N407" s="29"/>
      <c r="O407" s="28"/>
      <c r="P407" s="27"/>
      <c r="Q407" s="24"/>
    </row>
    <row r="408" spans="1:17" ht="12.75">
      <c r="A408" s="23"/>
      <c r="B408" s="27"/>
      <c r="C408" s="27"/>
      <c r="D408" s="27"/>
      <c r="E408" s="27"/>
      <c r="F408" s="27"/>
      <c r="G408" s="27"/>
      <c r="H408" s="28"/>
      <c r="I408" s="29"/>
      <c r="J408" s="27"/>
      <c r="K408" s="28"/>
      <c r="L408" s="29"/>
      <c r="M408" s="29"/>
      <c r="N408" s="29"/>
      <c r="O408" s="28"/>
      <c r="P408" s="27"/>
      <c r="Q408" s="24"/>
    </row>
    <row r="409" spans="1:17" ht="12.75">
      <c r="A409" s="23"/>
      <c r="B409" s="27"/>
      <c r="C409" s="27"/>
      <c r="D409" s="27"/>
      <c r="E409" s="27"/>
      <c r="F409" s="27"/>
      <c r="G409" s="27"/>
      <c r="H409" s="28"/>
      <c r="I409" s="29"/>
      <c r="J409" s="27"/>
      <c r="K409" s="28"/>
      <c r="L409" s="29"/>
      <c r="M409" s="29"/>
      <c r="N409" s="29"/>
      <c r="O409" s="28"/>
      <c r="P409" s="27"/>
      <c r="Q409" s="24"/>
    </row>
    <row r="410" spans="1:17" ht="12.75">
      <c r="A410" s="23"/>
      <c r="B410" s="27"/>
      <c r="C410" s="27"/>
      <c r="D410" s="27"/>
      <c r="E410" s="27"/>
      <c r="F410" s="27"/>
      <c r="G410" s="27"/>
      <c r="H410" s="28"/>
      <c r="I410" s="29"/>
      <c r="J410" s="27"/>
      <c r="K410" s="28"/>
      <c r="L410" s="29"/>
      <c r="M410" s="29"/>
      <c r="N410" s="29"/>
      <c r="O410" s="28"/>
      <c r="P410" s="27"/>
      <c r="Q410" s="24"/>
    </row>
    <row r="411" spans="1:17" ht="12.75">
      <c r="A411" s="23"/>
      <c r="B411" s="27"/>
      <c r="C411" s="27"/>
      <c r="D411" s="27"/>
      <c r="E411" s="27"/>
      <c r="F411" s="27"/>
      <c r="G411" s="27"/>
      <c r="H411" s="28"/>
      <c r="I411" s="29"/>
      <c r="J411" s="27"/>
      <c r="K411" s="28"/>
      <c r="L411" s="29"/>
      <c r="M411" s="29"/>
      <c r="N411" s="29"/>
      <c r="O411" s="28"/>
      <c r="P411" s="27"/>
      <c r="Q411" s="24"/>
    </row>
    <row r="412" spans="1:17" ht="12.75">
      <c r="A412" s="23"/>
      <c r="B412" s="27"/>
      <c r="C412" s="27"/>
      <c r="D412" s="27"/>
      <c r="E412" s="27"/>
      <c r="F412" s="27"/>
      <c r="G412" s="27"/>
      <c r="H412" s="28"/>
      <c r="I412" s="29"/>
      <c r="J412" s="27"/>
      <c r="K412" s="28"/>
      <c r="L412" s="29"/>
      <c r="M412" s="29"/>
      <c r="N412" s="29"/>
      <c r="O412" s="28"/>
      <c r="P412" s="27"/>
      <c r="Q412" s="24"/>
    </row>
    <row r="413" spans="1:17" ht="12.75">
      <c r="A413" s="23"/>
      <c r="B413" s="27"/>
      <c r="C413" s="27"/>
      <c r="D413" s="27"/>
      <c r="E413" s="27"/>
      <c r="F413" s="27"/>
      <c r="G413" s="27"/>
      <c r="H413" s="28"/>
      <c r="I413" s="29"/>
      <c r="J413" s="27"/>
      <c r="K413" s="28"/>
      <c r="L413" s="29"/>
      <c r="M413" s="29"/>
      <c r="N413" s="29"/>
      <c r="O413" s="28"/>
      <c r="P413" s="27"/>
      <c r="Q413" s="24"/>
    </row>
    <row r="414" spans="1:17" ht="12.75">
      <c r="A414" s="23"/>
      <c r="B414" s="27"/>
      <c r="C414" s="27"/>
      <c r="D414" s="27"/>
      <c r="E414" s="27"/>
      <c r="F414" s="27"/>
      <c r="G414" s="27"/>
      <c r="H414" s="28"/>
      <c r="I414" s="29"/>
      <c r="J414" s="27"/>
      <c r="K414" s="28"/>
      <c r="L414" s="29"/>
      <c r="M414" s="29"/>
      <c r="N414" s="29"/>
      <c r="O414" s="28"/>
      <c r="P414" s="27"/>
      <c r="Q414" s="24"/>
    </row>
    <row r="415" spans="1:17" ht="12.75">
      <c r="A415" s="23"/>
      <c r="B415" s="27"/>
      <c r="C415" s="27"/>
      <c r="D415" s="27"/>
      <c r="E415" s="27"/>
      <c r="F415" s="27"/>
      <c r="G415" s="27"/>
      <c r="H415" s="28"/>
      <c r="I415" s="29"/>
      <c r="J415" s="27"/>
      <c r="K415" s="28"/>
      <c r="L415" s="29"/>
      <c r="M415" s="29"/>
      <c r="N415" s="29"/>
      <c r="O415" s="28"/>
      <c r="P415" s="27"/>
      <c r="Q415" s="24"/>
    </row>
    <row r="416" spans="1:17" ht="12.75">
      <c r="A416" s="23"/>
      <c r="B416" s="27"/>
      <c r="C416" s="27"/>
      <c r="D416" s="27"/>
      <c r="E416" s="27"/>
      <c r="F416" s="27"/>
      <c r="G416" s="27"/>
      <c r="H416" s="28"/>
      <c r="I416" s="29"/>
      <c r="J416" s="27"/>
      <c r="K416" s="28"/>
      <c r="L416" s="29"/>
      <c r="M416" s="29"/>
      <c r="N416" s="29"/>
      <c r="O416" s="28"/>
      <c r="P416" s="27"/>
      <c r="Q416" s="24"/>
    </row>
    <row r="417" spans="1:17" ht="12.75">
      <c r="A417" s="23"/>
      <c r="B417" s="27"/>
      <c r="C417" s="27"/>
      <c r="D417" s="27"/>
      <c r="E417" s="27"/>
      <c r="F417" s="27"/>
      <c r="G417" s="27"/>
      <c r="H417" s="28"/>
      <c r="I417" s="29"/>
      <c r="J417" s="27"/>
      <c r="K417" s="28"/>
      <c r="L417" s="29"/>
      <c r="M417" s="29"/>
      <c r="N417" s="29"/>
      <c r="O417" s="28"/>
      <c r="P417" s="27"/>
      <c r="Q417" s="24"/>
    </row>
    <row r="418" spans="1:17" ht="12.75">
      <c r="A418" s="23"/>
      <c r="B418" s="27"/>
      <c r="C418" s="27"/>
      <c r="D418" s="27"/>
      <c r="E418" s="27"/>
      <c r="F418" s="27"/>
      <c r="G418" s="27"/>
      <c r="H418" s="28"/>
      <c r="I418" s="29"/>
      <c r="J418" s="27"/>
      <c r="K418" s="28"/>
      <c r="L418" s="29"/>
      <c r="M418" s="29"/>
      <c r="N418" s="29"/>
      <c r="O418" s="28"/>
      <c r="P418" s="27"/>
      <c r="Q418" s="24"/>
    </row>
    <row r="419" spans="1:17" ht="14.25" customHeight="1">
      <c r="A419" s="206" t="s">
        <v>247</v>
      </c>
      <c r="B419" s="206"/>
      <c r="C419" s="206"/>
      <c r="D419" s="206"/>
      <c r="E419" s="206"/>
      <c r="F419" s="206"/>
      <c r="G419" s="206"/>
      <c r="H419" s="37">
        <v>0</v>
      </c>
      <c r="I419" s="31">
        <f>SUM(I375:I418)</f>
        <v>0</v>
      </c>
      <c r="J419" s="68"/>
      <c r="K419" s="30">
        <v>0</v>
      </c>
      <c r="L419" s="31">
        <f>SUM(L375:L418)</f>
        <v>0</v>
      </c>
      <c r="M419" s="31">
        <f>SUM(M375:M418)</f>
        <v>0</v>
      </c>
      <c r="N419" s="31">
        <f>SUM(N375:N418)</f>
        <v>0</v>
      </c>
      <c r="O419" s="32"/>
      <c r="P419" s="33"/>
      <c r="Q419" s="24"/>
    </row>
    <row r="420" spans="1:17" ht="12.75">
      <c r="A420" s="11" t="e">
        <f>CONCATENATE("Число порядкових номерів на сторінці: ",ЧислоПрописом(COUNTA(A375:A418))," (з ",A375," по ",A418,")")</f>
        <v>#NAME?</v>
      </c>
      <c r="B420" s="33"/>
      <c r="C420" s="33"/>
      <c r="D420" s="33"/>
      <c r="E420" s="33"/>
      <c r="F420" s="33"/>
      <c r="G420" s="34" t="e">
        <f>CONCATENATE("Загальна кількість у натуральних вимірах фактично на сторінці: ",ЧислоПрописом(H419))</f>
        <v>#NAME?</v>
      </c>
      <c r="H420" s="32"/>
      <c r="I420" s="35"/>
      <c r="J420" s="68"/>
      <c r="K420" s="32"/>
      <c r="L420" s="35"/>
      <c r="M420" s="35"/>
      <c r="N420" s="35"/>
      <c r="O420" s="32"/>
      <c r="P420" s="33"/>
      <c r="Q420" s="24"/>
    </row>
    <row r="421" spans="2:17" ht="12.75">
      <c r="B421" s="36"/>
      <c r="C421" s="36"/>
      <c r="E421" s="33"/>
      <c r="G421" s="34" t="e">
        <f>CONCATENATE("Загальна кількість у натуральних вимірах за даними бухобліку на сторінці: ",ЧислоПрописом(K419))</f>
        <v>#NAME?</v>
      </c>
      <c r="H421" s="32"/>
      <c r="I421" s="35"/>
      <c r="J421" s="68"/>
      <c r="K421" s="32"/>
      <c r="L421" s="35"/>
      <c r="M421" s="35"/>
      <c r="N421" s="35"/>
      <c r="O421" s="32"/>
      <c r="P421" s="33"/>
      <c r="Q421" s="24"/>
    </row>
    <row r="422" spans="1:17" ht="12.75" customHeight="1">
      <c r="A422" s="205" t="s">
        <v>229</v>
      </c>
      <c r="B422" s="205" t="s">
        <v>230</v>
      </c>
      <c r="C422" s="205" t="s">
        <v>528</v>
      </c>
      <c r="D422" s="205" t="s">
        <v>529</v>
      </c>
      <c r="E422" s="205"/>
      <c r="F422" s="205"/>
      <c r="G422" s="205" t="s">
        <v>231</v>
      </c>
      <c r="H422" s="205" t="s">
        <v>232</v>
      </c>
      <c r="I422" s="205"/>
      <c r="J422" s="205" t="s">
        <v>530</v>
      </c>
      <c r="K422" s="205" t="s">
        <v>531</v>
      </c>
      <c r="L422" s="205"/>
      <c r="M422" s="205"/>
      <c r="N422" s="205"/>
      <c r="O422" s="205"/>
      <c r="P422" s="205" t="s">
        <v>248</v>
      </c>
      <c r="Q422" s="24"/>
    </row>
    <row r="423" spans="1:17" ht="12.75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4"/>
    </row>
    <row r="424" spans="1:17" ht="12.75" customHeight="1">
      <c r="A424" s="205"/>
      <c r="B424" s="205"/>
      <c r="C424" s="205"/>
      <c r="D424" s="92" t="s">
        <v>532</v>
      </c>
      <c r="E424" s="92" t="s">
        <v>533</v>
      </c>
      <c r="F424" s="92" t="s">
        <v>534</v>
      </c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4"/>
    </row>
    <row r="425" spans="1:17" ht="12.75" customHeight="1">
      <c r="A425" s="205"/>
      <c r="B425" s="205"/>
      <c r="C425" s="205"/>
      <c r="D425" s="92"/>
      <c r="E425" s="92"/>
      <c r="F425" s="92"/>
      <c r="G425" s="205"/>
      <c r="H425" s="92" t="s">
        <v>233</v>
      </c>
      <c r="I425" s="92" t="s">
        <v>249</v>
      </c>
      <c r="J425" s="205"/>
      <c r="K425" s="92" t="s">
        <v>233</v>
      </c>
      <c r="L425" s="92" t="s">
        <v>535</v>
      </c>
      <c r="M425" s="92" t="s">
        <v>235</v>
      </c>
      <c r="N425" s="92" t="s">
        <v>250</v>
      </c>
      <c r="O425" s="92" t="s">
        <v>237</v>
      </c>
      <c r="P425" s="205"/>
      <c r="Q425" s="24"/>
    </row>
    <row r="426" spans="1:17" ht="51" customHeight="1">
      <c r="A426" s="205"/>
      <c r="B426" s="205"/>
      <c r="C426" s="205"/>
      <c r="D426" s="92"/>
      <c r="E426" s="92"/>
      <c r="F426" s="92"/>
      <c r="G426" s="205"/>
      <c r="H426" s="92"/>
      <c r="I426" s="92"/>
      <c r="J426" s="205"/>
      <c r="K426" s="92"/>
      <c r="L426" s="92"/>
      <c r="M426" s="92"/>
      <c r="N426" s="92"/>
      <c r="O426" s="92"/>
      <c r="P426" s="205"/>
      <c r="Q426" s="24"/>
    </row>
    <row r="427" spans="1:17" ht="12.75">
      <c r="A427" s="26">
        <v>1</v>
      </c>
      <c r="B427" s="26">
        <v>2</v>
      </c>
      <c r="C427" s="26">
        <v>3</v>
      </c>
      <c r="D427" s="26">
        <v>4</v>
      </c>
      <c r="E427" s="26">
        <v>5</v>
      </c>
      <c r="F427" s="26">
        <v>6</v>
      </c>
      <c r="G427" s="26">
        <v>7</v>
      </c>
      <c r="H427" s="26">
        <v>8</v>
      </c>
      <c r="I427" s="26">
        <v>9</v>
      </c>
      <c r="J427" s="26">
        <v>10</v>
      </c>
      <c r="K427" s="26">
        <v>11</v>
      </c>
      <c r="L427" s="26">
        <v>12</v>
      </c>
      <c r="M427" s="26">
        <v>13</v>
      </c>
      <c r="N427" s="26">
        <v>14</v>
      </c>
      <c r="O427" s="26">
        <v>15</v>
      </c>
      <c r="P427" s="26">
        <v>16</v>
      </c>
      <c r="Q427" s="24"/>
    </row>
    <row r="428" spans="1:17" ht="12.75">
      <c r="A428" s="23"/>
      <c r="B428" s="27"/>
      <c r="C428" s="27"/>
      <c r="D428" s="27"/>
      <c r="E428" s="27"/>
      <c r="F428" s="27"/>
      <c r="G428" s="27"/>
      <c r="H428" s="28"/>
      <c r="I428" s="29"/>
      <c r="J428" s="27"/>
      <c r="K428" s="28"/>
      <c r="L428" s="29"/>
      <c r="M428" s="29"/>
      <c r="N428" s="29"/>
      <c r="O428" s="28"/>
      <c r="P428" s="27"/>
      <c r="Q428" s="24"/>
    </row>
    <row r="429" spans="1:17" ht="12.75">
      <c r="A429" s="23"/>
      <c r="B429" s="27"/>
      <c r="C429" s="27"/>
      <c r="D429" s="27"/>
      <c r="E429" s="27"/>
      <c r="F429" s="27"/>
      <c r="G429" s="27"/>
      <c r="H429" s="28"/>
      <c r="I429" s="29"/>
      <c r="J429" s="27"/>
      <c r="K429" s="28"/>
      <c r="L429" s="29"/>
      <c r="M429" s="29"/>
      <c r="N429" s="29"/>
      <c r="O429" s="28"/>
      <c r="P429" s="27"/>
      <c r="Q429" s="24"/>
    </row>
    <row r="430" spans="1:17" ht="12.75">
      <c r="A430" s="23"/>
      <c r="B430" s="27"/>
      <c r="C430" s="27"/>
      <c r="D430" s="27"/>
      <c r="E430" s="27"/>
      <c r="F430" s="27"/>
      <c r="G430" s="27"/>
      <c r="H430" s="28"/>
      <c r="I430" s="29"/>
      <c r="J430" s="27"/>
      <c r="K430" s="28"/>
      <c r="L430" s="29"/>
      <c r="M430" s="29"/>
      <c r="N430" s="29"/>
      <c r="O430" s="28"/>
      <c r="P430" s="27"/>
      <c r="Q430" s="24"/>
    </row>
    <row r="431" spans="1:17" ht="12.75">
      <c r="A431" s="23"/>
      <c r="B431" s="27"/>
      <c r="C431" s="27"/>
      <c r="D431" s="27"/>
      <c r="E431" s="27"/>
      <c r="F431" s="27"/>
      <c r="G431" s="27"/>
      <c r="H431" s="28"/>
      <c r="I431" s="29"/>
      <c r="J431" s="27"/>
      <c r="K431" s="28"/>
      <c r="L431" s="29"/>
      <c r="M431" s="29"/>
      <c r="N431" s="29"/>
      <c r="O431" s="28"/>
      <c r="P431" s="27"/>
      <c r="Q431" s="24"/>
    </row>
    <row r="432" spans="1:17" ht="12.75">
      <c r="A432" s="23"/>
      <c r="B432" s="27"/>
      <c r="C432" s="27"/>
      <c r="D432" s="27"/>
      <c r="E432" s="27"/>
      <c r="F432" s="27"/>
      <c r="G432" s="27"/>
      <c r="H432" s="28"/>
      <c r="I432" s="29"/>
      <c r="J432" s="27"/>
      <c r="K432" s="28"/>
      <c r="L432" s="29"/>
      <c r="M432" s="29"/>
      <c r="N432" s="29"/>
      <c r="O432" s="28"/>
      <c r="P432" s="27"/>
      <c r="Q432" s="24"/>
    </row>
    <row r="433" spans="1:17" ht="12.75">
      <c r="A433" s="23"/>
      <c r="B433" s="27"/>
      <c r="C433" s="27"/>
      <c r="D433" s="27"/>
      <c r="E433" s="27"/>
      <c r="F433" s="27"/>
      <c r="G433" s="27"/>
      <c r="H433" s="28"/>
      <c r="I433" s="29"/>
      <c r="J433" s="27"/>
      <c r="K433" s="28"/>
      <c r="L433" s="29"/>
      <c r="M433" s="29"/>
      <c r="N433" s="29"/>
      <c r="O433" s="28"/>
      <c r="P433" s="27"/>
      <c r="Q433" s="24"/>
    </row>
    <row r="434" spans="1:17" ht="12.75">
      <c r="A434" s="23"/>
      <c r="B434" s="27"/>
      <c r="C434" s="27"/>
      <c r="D434" s="27"/>
      <c r="E434" s="27"/>
      <c r="F434" s="27"/>
      <c r="G434" s="27"/>
      <c r="H434" s="28"/>
      <c r="I434" s="29"/>
      <c r="J434" s="27"/>
      <c r="K434" s="28"/>
      <c r="L434" s="29"/>
      <c r="M434" s="29"/>
      <c r="N434" s="29"/>
      <c r="O434" s="28"/>
      <c r="P434" s="27"/>
      <c r="Q434" s="24"/>
    </row>
    <row r="435" spans="1:17" ht="12.75">
      <c r="A435" s="23"/>
      <c r="B435" s="27"/>
      <c r="C435" s="27"/>
      <c r="D435" s="27"/>
      <c r="E435" s="27"/>
      <c r="F435" s="27"/>
      <c r="G435" s="27"/>
      <c r="H435" s="28"/>
      <c r="I435" s="29"/>
      <c r="J435" s="27"/>
      <c r="K435" s="28"/>
      <c r="L435" s="29"/>
      <c r="M435" s="29"/>
      <c r="N435" s="29"/>
      <c r="O435" s="28"/>
      <c r="P435" s="27"/>
      <c r="Q435" s="24"/>
    </row>
    <row r="436" spans="1:17" ht="12.75">
      <c r="A436" s="23"/>
      <c r="B436" s="27"/>
      <c r="C436" s="27"/>
      <c r="D436" s="27"/>
      <c r="E436" s="27"/>
      <c r="F436" s="27"/>
      <c r="G436" s="27"/>
      <c r="H436" s="28"/>
      <c r="I436" s="29"/>
      <c r="J436" s="27"/>
      <c r="K436" s="28"/>
      <c r="L436" s="29"/>
      <c r="M436" s="29"/>
      <c r="N436" s="29"/>
      <c r="O436" s="28"/>
      <c r="P436" s="27"/>
      <c r="Q436" s="24"/>
    </row>
    <row r="437" spans="1:17" ht="12.75">
      <c r="A437" s="23"/>
      <c r="B437" s="27"/>
      <c r="C437" s="27"/>
      <c r="D437" s="27"/>
      <c r="E437" s="27"/>
      <c r="F437" s="27"/>
      <c r="G437" s="27"/>
      <c r="H437" s="28"/>
      <c r="I437" s="29"/>
      <c r="J437" s="27"/>
      <c r="K437" s="28"/>
      <c r="L437" s="29"/>
      <c r="M437" s="29"/>
      <c r="N437" s="29"/>
      <c r="O437" s="28"/>
      <c r="P437" s="27"/>
      <c r="Q437" s="24"/>
    </row>
    <row r="438" spans="1:17" ht="12.75">
      <c r="A438" s="23"/>
      <c r="B438" s="27"/>
      <c r="C438" s="27"/>
      <c r="D438" s="27"/>
      <c r="E438" s="27"/>
      <c r="F438" s="27"/>
      <c r="G438" s="27"/>
      <c r="H438" s="28"/>
      <c r="I438" s="29"/>
      <c r="J438" s="27"/>
      <c r="K438" s="28"/>
      <c r="L438" s="29"/>
      <c r="M438" s="29"/>
      <c r="N438" s="29"/>
      <c r="O438" s="28"/>
      <c r="P438" s="27"/>
      <c r="Q438" s="24"/>
    </row>
    <row r="439" spans="1:17" ht="12.75">
      <c r="A439" s="23"/>
      <c r="B439" s="27"/>
      <c r="C439" s="27"/>
      <c r="D439" s="27"/>
      <c r="E439" s="27"/>
      <c r="F439" s="27"/>
      <c r="G439" s="27"/>
      <c r="H439" s="28"/>
      <c r="I439" s="29"/>
      <c r="J439" s="27"/>
      <c r="K439" s="28"/>
      <c r="L439" s="29"/>
      <c r="M439" s="29"/>
      <c r="N439" s="29"/>
      <c r="O439" s="28"/>
      <c r="P439" s="27"/>
      <c r="Q439" s="24"/>
    </row>
    <row r="440" spans="1:17" ht="12.75">
      <c r="A440" s="23"/>
      <c r="B440" s="27"/>
      <c r="C440" s="27"/>
      <c r="D440" s="27"/>
      <c r="E440" s="27"/>
      <c r="F440" s="27"/>
      <c r="G440" s="27"/>
      <c r="H440" s="28"/>
      <c r="I440" s="29"/>
      <c r="J440" s="27"/>
      <c r="K440" s="28"/>
      <c r="L440" s="29"/>
      <c r="M440" s="29"/>
      <c r="N440" s="29"/>
      <c r="O440" s="28"/>
      <c r="P440" s="27"/>
      <c r="Q440" s="24"/>
    </row>
    <row r="441" spans="1:17" ht="12.75">
      <c r="A441" s="23"/>
      <c r="B441" s="27"/>
      <c r="C441" s="27"/>
      <c r="D441" s="27"/>
      <c r="E441" s="27"/>
      <c r="F441" s="27"/>
      <c r="G441" s="27"/>
      <c r="H441" s="28"/>
      <c r="I441" s="29"/>
      <c r="J441" s="27"/>
      <c r="K441" s="28"/>
      <c r="L441" s="29"/>
      <c r="M441" s="29"/>
      <c r="N441" s="29"/>
      <c r="O441" s="28"/>
      <c r="P441" s="27"/>
      <c r="Q441" s="24"/>
    </row>
    <row r="442" spans="1:17" ht="12.75">
      <c r="A442" s="23"/>
      <c r="B442" s="27"/>
      <c r="C442" s="27"/>
      <c r="D442" s="27"/>
      <c r="E442" s="27"/>
      <c r="F442" s="27"/>
      <c r="G442" s="27"/>
      <c r="H442" s="28"/>
      <c r="I442" s="29"/>
      <c r="J442" s="27"/>
      <c r="K442" s="28"/>
      <c r="L442" s="29"/>
      <c r="M442" s="29"/>
      <c r="N442" s="29"/>
      <c r="O442" s="28"/>
      <c r="P442" s="27"/>
      <c r="Q442" s="24"/>
    </row>
    <row r="443" spans="1:17" ht="12.75">
      <c r="A443" s="23"/>
      <c r="B443" s="27"/>
      <c r="C443" s="27"/>
      <c r="D443" s="27"/>
      <c r="E443" s="27"/>
      <c r="F443" s="27"/>
      <c r="G443" s="27"/>
      <c r="H443" s="28"/>
      <c r="I443" s="29"/>
      <c r="J443" s="27"/>
      <c r="K443" s="28"/>
      <c r="L443" s="29"/>
      <c r="M443" s="29"/>
      <c r="N443" s="29"/>
      <c r="O443" s="28"/>
      <c r="P443" s="27"/>
      <c r="Q443" s="24"/>
    </row>
    <row r="444" spans="1:17" ht="12.75">
      <c r="A444" s="23"/>
      <c r="B444" s="27"/>
      <c r="C444" s="27"/>
      <c r="D444" s="27"/>
      <c r="E444" s="27"/>
      <c r="F444" s="27"/>
      <c r="G444" s="27"/>
      <c r="H444" s="28"/>
      <c r="I444" s="29"/>
      <c r="J444" s="27"/>
      <c r="K444" s="28"/>
      <c r="L444" s="29"/>
      <c r="M444" s="29"/>
      <c r="N444" s="29"/>
      <c r="O444" s="28"/>
      <c r="P444" s="27"/>
      <c r="Q444" s="24"/>
    </row>
    <row r="445" spans="1:17" ht="12.75">
      <c r="A445" s="23"/>
      <c r="B445" s="27"/>
      <c r="C445" s="27"/>
      <c r="D445" s="27"/>
      <c r="E445" s="27"/>
      <c r="F445" s="27"/>
      <c r="G445" s="27"/>
      <c r="H445" s="28"/>
      <c r="I445" s="29"/>
      <c r="J445" s="27"/>
      <c r="K445" s="28"/>
      <c r="L445" s="29"/>
      <c r="M445" s="29"/>
      <c r="N445" s="29"/>
      <c r="O445" s="28"/>
      <c r="P445" s="27"/>
      <c r="Q445" s="24"/>
    </row>
    <row r="446" spans="1:17" ht="12.75">
      <c r="A446" s="23"/>
      <c r="B446" s="27"/>
      <c r="C446" s="27"/>
      <c r="D446" s="27"/>
      <c r="E446" s="27"/>
      <c r="F446" s="27"/>
      <c r="G446" s="27"/>
      <c r="H446" s="28"/>
      <c r="I446" s="29"/>
      <c r="J446" s="27"/>
      <c r="K446" s="28"/>
      <c r="L446" s="29"/>
      <c r="M446" s="29"/>
      <c r="N446" s="29"/>
      <c r="O446" s="28"/>
      <c r="P446" s="27"/>
      <c r="Q446" s="24"/>
    </row>
    <row r="447" spans="1:17" ht="12.75">
      <c r="A447" s="23"/>
      <c r="B447" s="27"/>
      <c r="C447" s="27"/>
      <c r="D447" s="27"/>
      <c r="E447" s="27"/>
      <c r="F447" s="27"/>
      <c r="G447" s="27"/>
      <c r="H447" s="28"/>
      <c r="I447" s="29"/>
      <c r="J447" s="27"/>
      <c r="K447" s="28"/>
      <c r="L447" s="29"/>
      <c r="M447" s="29"/>
      <c r="N447" s="29"/>
      <c r="O447" s="28"/>
      <c r="P447" s="27"/>
      <c r="Q447" s="24"/>
    </row>
    <row r="448" spans="1:17" ht="12.75">
      <c r="A448" s="23"/>
      <c r="B448" s="27"/>
      <c r="C448" s="27"/>
      <c r="D448" s="27"/>
      <c r="E448" s="27"/>
      <c r="F448" s="27"/>
      <c r="G448" s="27"/>
      <c r="H448" s="28"/>
      <c r="I448" s="29"/>
      <c r="J448" s="27"/>
      <c r="K448" s="28"/>
      <c r="L448" s="29"/>
      <c r="M448" s="29"/>
      <c r="N448" s="29"/>
      <c r="O448" s="28"/>
      <c r="P448" s="27"/>
      <c r="Q448" s="24"/>
    </row>
    <row r="449" spans="1:17" ht="12.75">
      <c r="A449" s="23"/>
      <c r="B449" s="27"/>
      <c r="C449" s="27"/>
      <c r="D449" s="27"/>
      <c r="E449" s="27"/>
      <c r="F449" s="27"/>
      <c r="G449" s="27"/>
      <c r="H449" s="28"/>
      <c r="I449" s="29"/>
      <c r="J449" s="27"/>
      <c r="K449" s="28"/>
      <c r="L449" s="29"/>
      <c r="M449" s="29"/>
      <c r="N449" s="29"/>
      <c r="O449" s="28"/>
      <c r="P449" s="27"/>
      <c r="Q449" s="24"/>
    </row>
    <row r="450" spans="1:17" ht="12.75">
      <c r="A450" s="23"/>
      <c r="B450" s="27"/>
      <c r="C450" s="27"/>
      <c r="D450" s="27"/>
      <c r="E450" s="27"/>
      <c r="F450" s="27"/>
      <c r="G450" s="27"/>
      <c r="H450" s="28"/>
      <c r="I450" s="29"/>
      <c r="J450" s="27"/>
      <c r="K450" s="28"/>
      <c r="L450" s="29"/>
      <c r="M450" s="29"/>
      <c r="N450" s="29"/>
      <c r="O450" s="28"/>
      <c r="P450" s="27"/>
      <c r="Q450" s="24"/>
    </row>
    <row r="451" spans="1:17" ht="12.75">
      <c r="A451" s="23"/>
      <c r="B451" s="27"/>
      <c r="C451" s="27"/>
      <c r="D451" s="27"/>
      <c r="E451" s="27"/>
      <c r="F451" s="27"/>
      <c r="G451" s="27"/>
      <c r="H451" s="28"/>
      <c r="I451" s="29"/>
      <c r="J451" s="27"/>
      <c r="K451" s="28"/>
      <c r="L451" s="29"/>
      <c r="M451" s="29"/>
      <c r="N451" s="29"/>
      <c r="O451" s="28"/>
      <c r="P451" s="27"/>
      <c r="Q451" s="24"/>
    </row>
    <row r="452" spans="1:17" ht="12.75">
      <c r="A452" s="23"/>
      <c r="B452" s="27"/>
      <c r="C452" s="27"/>
      <c r="D452" s="27"/>
      <c r="E452" s="27"/>
      <c r="F452" s="27"/>
      <c r="G452" s="27"/>
      <c r="H452" s="28"/>
      <c r="I452" s="29"/>
      <c r="J452" s="27"/>
      <c r="K452" s="28"/>
      <c r="L452" s="29"/>
      <c r="M452" s="29"/>
      <c r="N452" s="29"/>
      <c r="O452" s="28"/>
      <c r="P452" s="27"/>
      <c r="Q452" s="24"/>
    </row>
    <row r="453" spans="1:17" ht="12.75">
      <c r="A453" s="23"/>
      <c r="B453" s="27"/>
      <c r="C453" s="27"/>
      <c r="D453" s="27"/>
      <c r="E453" s="27"/>
      <c r="F453" s="27"/>
      <c r="G453" s="27"/>
      <c r="H453" s="28"/>
      <c r="I453" s="29"/>
      <c r="J453" s="27"/>
      <c r="K453" s="28"/>
      <c r="L453" s="29"/>
      <c r="M453" s="29"/>
      <c r="N453" s="29"/>
      <c r="O453" s="28"/>
      <c r="P453" s="27"/>
      <c r="Q453" s="24"/>
    </row>
    <row r="454" spans="1:17" ht="12.75">
      <c r="A454" s="23"/>
      <c r="B454" s="27"/>
      <c r="C454" s="27"/>
      <c r="D454" s="27"/>
      <c r="E454" s="27"/>
      <c r="F454" s="27"/>
      <c r="G454" s="27"/>
      <c r="H454" s="28"/>
      <c r="I454" s="29"/>
      <c r="J454" s="27"/>
      <c r="K454" s="28"/>
      <c r="L454" s="29"/>
      <c r="M454" s="29"/>
      <c r="N454" s="29"/>
      <c r="O454" s="28"/>
      <c r="P454" s="27"/>
      <c r="Q454" s="24"/>
    </row>
    <row r="455" spans="1:17" ht="12.75">
      <c r="A455" s="23"/>
      <c r="B455" s="27"/>
      <c r="C455" s="27"/>
      <c r="D455" s="27"/>
      <c r="E455" s="27"/>
      <c r="F455" s="27"/>
      <c r="G455" s="27"/>
      <c r="H455" s="28"/>
      <c r="I455" s="29"/>
      <c r="J455" s="27"/>
      <c r="K455" s="28"/>
      <c r="L455" s="29"/>
      <c r="M455" s="29"/>
      <c r="N455" s="29"/>
      <c r="O455" s="28"/>
      <c r="P455" s="27"/>
      <c r="Q455" s="24"/>
    </row>
    <row r="456" spans="1:17" ht="12.75">
      <c r="A456" s="23"/>
      <c r="B456" s="27"/>
      <c r="C456" s="27"/>
      <c r="D456" s="27"/>
      <c r="E456" s="27"/>
      <c r="F456" s="27"/>
      <c r="G456" s="27"/>
      <c r="H456" s="28"/>
      <c r="I456" s="29"/>
      <c r="J456" s="27"/>
      <c r="K456" s="28"/>
      <c r="L456" s="29"/>
      <c r="M456" s="29"/>
      <c r="N456" s="29"/>
      <c r="O456" s="28"/>
      <c r="P456" s="27"/>
      <c r="Q456" s="24"/>
    </row>
    <row r="457" spans="1:17" ht="12.75">
      <c r="A457" s="23"/>
      <c r="B457" s="27"/>
      <c r="C457" s="27"/>
      <c r="D457" s="27"/>
      <c r="E457" s="27"/>
      <c r="F457" s="27"/>
      <c r="G457" s="27"/>
      <c r="H457" s="28"/>
      <c r="I457" s="29"/>
      <c r="J457" s="27"/>
      <c r="K457" s="28"/>
      <c r="L457" s="29"/>
      <c r="M457" s="29"/>
      <c r="N457" s="29"/>
      <c r="O457" s="28"/>
      <c r="P457" s="27"/>
      <c r="Q457" s="24"/>
    </row>
    <row r="458" spans="1:17" ht="12.75">
      <c r="A458" s="23"/>
      <c r="B458" s="27"/>
      <c r="C458" s="27"/>
      <c r="D458" s="27"/>
      <c r="E458" s="27"/>
      <c r="F458" s="27"/>
      <c r="G458" s="27"/>
      <c r="H458" s="28"/>
      <c r="I458" s="29"/>
      <c r="J458" s="27"/>
      <c r="K458" s="28"/>
      <c r="L458" s="29"/>
      <c r="M458" s="29"/>
      <c r="N458" s="29"/>
      <c r="O458" s="28"/>
      <c r="P458" s="27"/>
      <c r="Q458" s="24"/>
    </row>
    <row r="459" spans="1:17" ht="12.75">
      <c r="A459" s="23"/>
      <c r="B459" s="27"/>
      <c r="C459" s="27"/>
      <c r="D459" s="27"/>
      <c r="E459" s="27"/>
      <c r="F459" s="27"/>
      <c r="G459" s="27"/>
      <c r="H459" s="28"/>
      <c r="I459" s="29"/>
      <c r="J459" s="27"/>
      <c r="K459" s="28"/>
      <c r="L459" s="29"/>
      <c r="M459" s="29"/>
      <c r="N459" s="29"/>
      <c r="O459" s="28"/>
      <c r="P459" s="27"/>
      <c r="Q459" s="24"/>
    </row>
    <row r="460" spans="1:17" ht="12.75">
      <c r="A460" s="23"/>
      <c r="B460" s="27"/>
      <c r="C460" s="27"/>
      <c r="D460" s="27"/>
      <c r="E460" s="27"/>
      <c r="F460" s="27"/>
      <c r="G460" s="27"/>
      <c r="H460" s="28"/>
      <c r="I460" s="29"/>
      <c r="J460" s="27"/>
      <c r="K460" s="28"/>
      <c r="L460" s="29"/>
      <c r="M460" s="29"/>
      <c r="N460" s="29"/>
      <c r="O460" s="28"/>
      <c r="P460" s="27"/>
      <c r="Q460" s="24"/>
    </row>
    <row r="461" spans="1:17" ht="12.75">
      <c r="A461" s="23"/>
      <c r="B461" s="27"/>
      <c r="C461" s="27"/>
      <c r="D461" s="27"/>
      <c r="E461" s="27"/>
      <c r="F461" s="27"/>
      <c r="G461" s="27"/>
      <c r="H461" s="28"/>
      <c r="I461" s="29"/>
      <c r="J461" s="27"/>
      <c r="K461" s="28"/>
      <c r="L461" s="29"/>
      <c r="M461" s="29"/>
      <c r="N461" s="29"/>
      <c r="O461" s="28"/>
      <c r="P461" s="27"/>
      <c r="Q461" s="24"/>
    </row>
    <row r="462" spans="1:17" ht="12.75">
      <c r="A462" s="23"/>
      <c r="B462" s="27"/>
      <c r="C462" s="27"/>
      <c r="D462" s="27"/>
      <c r="E462" s="27"/>
      <c r="F462" s="27"/>
      <c r="G462" s="27"/>
      <c r="H462" s="28"/>
      <c r="I462" s="29"/>
      <c r="J462" s="27"/>
      <c r="K462" s="28"/>
      <c r="L462" s="29"/>
      <c r="M462" s="29"/>
      <c r="N462" s="29"/>
      <c r="O462" s="28"/>
      <c r="P462" s="27"/>
      <c r="Q462" s="24"/>
    </row>
    <row r="463" spans="1:17" ht="12.75">
      <c r="A463" s="23"/>
      <c r="B463" s="27"/>
      <c r="C463" s="27"/>
      <c r="D463" s="27"/>
      <c r="E463" s="27"/>
      <c r="F463" s="27"/>
      <c r="G463" s="27"/>
      <c r="H463" s="28"/>
      <c r="I463" s="29"/>
      <c r="J463" s="27"/>
      <c r="K463" s="28"/>
      <c r="L463" s="29"/>
      <c r="M463" s="29"/>
      <c r="N463" s="29"/>
      <c r="O463" s="28"/>
      <c r="P463" s="27"/>
      <c r="Q463" s="24"/>
    </row>
    <row r="464" spans="1:17" ht="12.75">
      <c r="A464" s="23"/>
      <c r="B464" s="27"/>
      <c r="C464" s="27"/>
      <c r="D464" s="27"/>
      <c r="E464" s="27"/>
      <c r="F464" s="27"/>
      <c r="G464" s="27"/>
      <c r="H464" s="28"/>
      <c r="I464" s="29"/>
      <c r="J464" s="27"/>
      <c r="K464" s="28"/>
      <c r="L464" s="29"/>
      <c r="M464" s="29"/>
      <c r="N464" s="29"/>
      <c r="O464" s="28"/>
      <c r="P464" s="27"/>
      <c r="Q464" s="24"/>
    </row>
    <row r="465" spans="1:17" ht="12.75">
      <c r="A465" s="23"/>
      <c r="B465" s="27"/>
      <c r="C465" s="27"/>
      <c r="D465" s="27"/>
      <c r="E465" s="27"/>
      <c r="F465" s="27"/>
      <c r="G465" s="27"/>
      <c r="H465" s="28"/>
      <c r="I465" s="29"/>
      <c r="J465" s="27"/>
      <c r="K465" s="28"/>
      <c r="L465" s="29"/>
      <c r="M465" s="29"/>
      <c r="N465" s="29"/>
      <c r="O465" s="28"/>
      <c r="P465" s="27"/>
      <c r="Q465" s="24"/>
    </row>
    <row r="466" spans="1:17" ht="12.75">
      <c r="A466" s="23"/>
      <c r="B466" s="27"/>
      <c r="C466" s="27"/>
      <c r="D466" s="27"/>
      <c r="E466" s="27"/>
      <c r="F466" s="27"/>
      <c r="G466" s="27"/>
      <c r="H466" s="28"/>
      <c r="I466" s="29"/>
      <c r="J466" s="27"/>
      <c r="K466" s="28"/>
      <c r="L466" s="29"/>
      <c r="M466" s="29"/>
      <c r="N466" s="29"/>
      <c r="O466" s="28"/>
      <c r="P466" s="27"/>
      <c r="Q466" s="24"/>
    </row>
    <row r="467" spans="1:17" ht="12.75">
      <c r="A467" s="23"/>
      <c r="B467" s="27"/>
      <c r="C467" s="27"/>
      <c r="D467" s="27"/>
      <c r="E467" s="27"/>
      <c r="F467" s="27"/>
      <c r="G467" s="27"/>
      <c r="H467" s="28"/>
      <c r="I467" s="29"/>
      <c r="J467" s="27"/>
      <c r="K467" s="28"/>
      <c r="L467" s="29"/>
      <c r="M467" s="29"/>
      <c r="N467" s="29"/>
      <c r="O467" s="28"/>
      <c r="P467" s="27"/>
      <c r="Q467" s="24"/>
    </row>
    <row r="468" spans="1:17" ht="12.75">
      <c r="A468" s="23"/>
      <c r="B468" s="27"/>
      <c r="C468" s="27"/>
      <c r="D468" s="27"/>
      <c r="E468" s="27"/>
      <c r="F468" s="27"/>
      <c r="G468" s="27"/>
      <c r="H468" s="28"/>
      <c r="I468" s="29"/>
      <c r="J468" s="27"/>
      <c r="K468" s="28"/>
      <c r="L468" s="29"/>
      <c r="M468" s="29"/>
      <c r="N468" s="29"/>
      <c r="O468" s="28"/>
      <c r="P468" s="27"/>
      <c r="Q468" s="24"/>
    </row>
    <row r="469" spans="1:17" ht="12.75">
      <c r="A469" s="23"/>
      <c r="B469" s="27"/>
      <c r="C469" s="27"/>
      <c r="D469" s="27"/>
      <c r="E469" s="27"/>
      <c r="F469" s="27"/>
      <c r="G469" s="27"/>
      <c r="H469" s="28"/>
      <c r="I469" s="29"/>
      <c r="J469" s="27"/>
      <c r="K469" s="28"/>
      <c r="L469" s="29"/>
      <c r="M469" s="29"/>
      <c r="N469" s="29"/>
      <c r="O469" s="28"/>
      <c r="P469" s="27"/>
      <c r="Q469" s="24"/>
    </row>
    <row r="470" spans="1:17" ht="12.75">
      <c r="A470" s="23"/>
      <c r="B470" s="27"/>
      <c r="C470" s="27"/>
      <c r="D470" s="27"/>
      <c r="E470" s="27"/>
      <c r="F470" s="27"/>
      <c r="G470" s="27"/>
      <c r="H470" s="28"/>
      <c r="I470" s="29"/>
      <c r="J470" s="27"/>
      <c r="K470" s="28"/>
      <c r="L470" s="29"/>
      <c r="M470" s="29"/>
      <c r="N470" s="29"/>
      <c r="O470" s="28"/>
      <c r="P470" s="27"/>
      <c r="Q470" s="24"/>
    </row>
    <row r="471" spans="1:17" ht="12.75">
      <c r="A471" s="23"/>
      <c r="B471" s="27"/>
      <c r="C471" s="27"/>
      <c r="D471" s="27"/>
      <c r="E471" s="27"/>
      <c r="F471" s="27"/>
      <c r="G471" s="27"/>
      <c r="H471" s="28"/>
      <c r="I471" s="29"/>
      <c r="J471" s="27"/>
      <c r="K471" s="28"/>
      <c r="L471" s="29"/>
      <c r="M471" s="29"/>
      <c r="N471" s="29"/>
      <c r="O471" s="28"/>
      <c r="P471" s="27"/>
      <c r="Q471" s="24"/>
    </row>
    <row r="472" spans="1:17" ht="14.25" customHeight="1">
      <c r="A472" s="206" t="s">
        <v>247</v>
      </c>
      <c r="B472" s="206"/>
      <c r="C472" s="206"/>
      <c r="D472" s="206"/>
      <c r="E472" s="206"/>
      <c r="F472" s="206"/>
      <c r="G472" s="206"/>
      <c r="H472" s="37">
        <v>0</v>
      </c>
      <c r="I472" s="31">
        <f>SUM(I428:I471)</f>
        <v>0</v>
      </c>
      <c r="J472" s="68"/>
      <c r="K472" s="30">
        <v>0</v>
      </c>
      <c r="L472" s="31">
        <f>SUM(L428:L471)</f>
        <v>0</v>
      </c>
      <c r="M472" s="31">
        <f>SUM(M428:M471)</f>
        <v>0</v>
      </c>
      <c r="N472" s="31">
        <f>SUM(N428:N471)</f>
        <v>0</v>
      </c>
      <c r="O472" s="32"/>
      <c r="P472" s="33"/>
      <c r="Q472" s="24"/>
    </row>
    <row r="473" spans="1:17" ht="12.75">
      <c r="A473" s="11" t="e">
        <f>CONCATENATE("Число порядкових номерів на сторінці: ",ЧислоПрописом(COUNTA(A428:A471))," (з ",A428," по ",A471,")")</f>
        <v>#NAME?</v>
      </c>
      <c r="B473" s="33"/>
      <c r="C473" s="33"/>
      <c r="D473" s="33"/>
      <c r="E473" s="33"/>
      <c r="F473" s="33"/>
      <c r="G473" s="34" t="e">
        <f>CONCATENATE("Загальна кількість у натуральних вимірах фактично на сторінці: ",ЧислоПрописом(H472))</f>
        <v>#NAME?</v>
      </c>
      <c r="H473" s="32"/>
      <c r="I473" s="35"/>
      <c r="J473" s="68"/>
      <c r="K473" s="32"/>
      <c r="L473" s="35"/>
      <c r="M473" s="35"/>
      <c r="N473" s="35"/>
      <c r="O473" s="32"/>
      <c r="P473" s="33"/>
      <c r="Q473" s="24"/>
    </row>
    <row r="474" spans="2:17" ht="12.75">
      <c r="B474" s="36"/>
      <c r="C474" s="36"/>
      <c r="E474" s="33"/>
      <c r="G474" s="34" t="e">
        <f>CONCATENATE("Загальна кількість у натуральних вимірах за даними бухобліку на сторінці: ",ЧислоПрописом(K472))</f>
        <v>#NAME?</v>
      </c>
      <c r="H474" s="32"/>
      <c r="I474" s="35"/>
      <c r="J474" s="68"/>
      <c r="K474" s="32"/>
      <c r="L474" s="35"/>
      <c r="M474" s="35"/>
      <c r="N474" s="35"/>
      <c r="O474" s="32"/>
      <c r="P474" s="33"/>
      <c r="Q474" s="24"/>
    </row>
    <row r="475" spans="1:17" ht="12.75" customHeight="1">
      <c r="A475" s="205" t="s">
        <v>229</v>
      </c>
      <c r="B475" s="205" t="s">
        <v>230</v>
      </c>
      <c r="C475" s="205" t="s">
        <v>528</v>
      </c>
      <c r="D475" s="205" t="s">
        <v>529</v>
      </c>
      <c r="E475" s="205"/>
      <c r="F475" s="205"/>
      <c r="G475" s="205" t="s">
        <v>231</v>
      </c>
      <c r="H475" s="205" t="s">
        <v>232</v>
      </c>
      <c r="I475" s="205"/>
      <c r="J475" s="205" t="s">
        <v>530</v>
      </c>
      <c r="K475" s="205" t="s">
        <v>531</v>
      </c>
      <c r="L475" s="205"/>
      <c r="M475" s="205"/>
      <c r="N475" s="205"/>
      <c r="O475" s="205"/>
      <c r="P475" s="205" t="s">
        <v>248</v>
      </c>
      <c r="Q475" s="24"/>
    </row>
    <row r="476" spans="1:17" ht="12.75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4"/>
    </row>
    <row r="477" spans="1:17" ht="12.75" customHeight="1">
      <c r="A477" s="205"/>
      <c r="B477" s="205"/>
      <c r="C477" s="205"/>
      <c r="D477" s="92" t="s">
        <v>532</v>
      </c>
      <c r="E477" s="92" t="s">
        <v>533</v>
      </c>
      <c r="F477" s="92" t="s">
        <v>534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4"/>
    </row>
    <row r="478" spans="1:17" ht="12.75" customHeight="1">
      <c r="A478" s="205"/>
      <c r="B478" s="205"/>
      <c r="C478" s="205"/>
      <c r="D478" s="92"/>
      <c r="E478" s="92"/>
      <c r="F478" s="92"/>
      <c r="G478" s="205"/>
      <c r="H478" s="92" t="s">
        <v>233</v>
      </c>
      <c r="I478" s="92" t="s">
        <v>249</v>
      </c>
      <c r="J478" s="205"/>
      <c r="K478" s="92" t="s">
        <v>233</v>
      </c>
      <c r="L478" s="92" t="s">
        <v>535</v>
      </c>
      <c r="M478" s="92" t="s">
        <v>235</v>
      </c>
      <c r="N478" s="92" t="s">
        <v>250</v>
      </c>
      <c r="O478" s="92" t="s">
        <v>237</v>
      </c>
      <c r="P478" s="205"/>
      <c r="Q478" s="24"/>
    </row>
    <row r="479" spans="1:17" ht="51" customHeight="1">
      <c r="A479" s="205"/>
      <c r="B479" s="205"/>
      <c r="C479" s="205"/>
      <c r="D479" s="92"/>
      <c r="E479" s="92"/>
      <c r="F479" s="92"/>
      <c r="G479" s="205"/>
      <c r="H479" s="92"/>
      <c r="I479" s="92"/>
      <c r="J479" s="205"/>
      <c r="K479" s="92"/>
      <c r="L479" s="92"/>
      <c r="M479" s="92"/>
      <c r="N479" s="92"/>
      <c r="O479" s="92"/>
      <c r="P479" s="205"/>
      <c r="Q479" s="24"/>
    </row>
    <row r="480" spans="1:17" ht="12.75">
      <c r="A480" s="26">
        <v>1</v>
      </c>
      <c r="B480" s="26">
        <v>2</v>
      </c>
      <c r="C480" s="26">
        <v>3</v>
      </c>
      <c r="D480" s="26">
        <v>4</v>
      </c>
      <c r="E480" s="26">
        <v>5</v>
      </c>
      <c r="F480" s="26">
        <v>6</v>
      </c>
      <c r="G480" s="26">
        <v>7</v>
      </c>
      <c r="H480" s="26">
        <v>8</v>
      </c>
      <c r="I480" s="26">
        <v>9</v>
      </c>
      <c r="J480" s="26">
        <v>10</v>
      </c>
      <c r="K480" s="26">
        <v>11</v>
      </c>
      <c r="L480" s="26">
        <v>12</v>
      </c>
      <c r="M480" s="26">
        <v>13</v>
      </c>
      <c r="N480" s="26">
        <v>14</v>
      </c>
      <c r="O480" s="26">
        <v>15</v>
      </c>
      <c r="P480" s="26">
        <v>16</v>
      </c>
      <c r="Q480" s="24"/>
    </row>
    <row r="481" spans="1:17" ht="12.75">
      <c r="A481" s="23"/>
      <c r="B481" s="27"/>
      <c r="C481" s="27"/>
      <c r="D481" s="27"/>
      <c r="E481" s="27"/>
      <c r="F481" s="27"/>
      <c r="G481" s="27"/>
      <c r="H481" s="28"/>
      <c r="I481" s="29"/>
      <c r="J481" s="27"/>
      <c r="K481" s="28"/>
      <c r="L481" s="29"/>
      <c r="M481" s="29"/>
      <c r="N481" s="29"/>
      <c r="O481" s="28"/>
      <c r="P481" s="27"/>
      <c r="Q481" s="24"/>
    </row>
    <row r="482" spans="1:17" ht="12.75">
      <c r="A482" s="23"/>
      <c r="B482" s="27"/>
      <c r="C482" s="27"/>
      <c r="D482" s="27"/>
      <c r="E482" s="27"/>
      <c r="F482" s="27"/>
      <c r="G482" s="27"/>
      <c r="H482" s="28"/>
      <c r="I482" s="29"/>
      <c r="J482" s="27"/>
      <c r="K482" s="28"/>
      <c r="L482" s="29"/>
      <c r="M482" s="29"/>
      <c r="N482" s="29"/>
      <c r="O482" s="28"/>
      <c r="P482" s="27"/>
      <c r="Q482" s="24"/>
    </row>
    <row r="483" spans="1:17" ht="12.75">
      <c r="A483" s="23"/>
      <c r="B483" s="27"/>
      <c r="C483" s="27"/>
      <c r="D483" s="27"/>
      <c r="E483" s="27"/>
      <c r="F483" s="27"/>
      <c r="G483" s="27"/>
      <c r="H483" s="28"/>
      <c r="I483" s="29"/>
      <c r="J483" s="27"/>
      <c r="K483" s="28"/>
      <c r="L483" s="29"/>
      <c r="M483" s="29"/>
      <c r="N483" s="29"/>
      <c r="O483" s="28"/>
      <c r="P483" s="27"/>
      <c r="Q483" s="24"/>
    </row>
    <row r="484" spans="1:17" ht="12.75">
      <c r="A484" s="23"/>
      <c r="B484" s="27"/>
      <c r="C484" s="27"/>
      <c r="D484" s="27"/>
      <c r="E484" s="27"/>
      <c r="F484" s="27"/>
      <c r="G484" s="27"/>
      <c r="H484" s="28"/>
      <c r="I484" s="29"/>
      <c r="J484" s="27"/>
      <c r="K484" s="28"/>
      <c r="L484" s="29"/>
      <c r="M484" s="29"/>
      <c r="N484" s="29"/>
      <c r="O484" s="28"/>
      <c r="P484" s="27"/>
      <c r="Q484" s="24"/>
    </row>
    <row r="485" spans="1:17" ht="12.75">
      <c r="A485" s="23"/>
      <c r="B485" s="27"/>
      <c r="C485" s="27"/>
      <c r="D485" s="27"/>
      <c r="E485" s="27"/>
      <c r="F485" s="27"/>
      <c r="G485" s="27"/>
      <c r="H485" s="28"/>
      <c r="I485" s="29"/>
      <c r="J485" s="27"/>
      <c r="K485" s="28"/>
      <c r="L485" s="29"/>
      <c r="M485" s="29"/>
      <c r="N485" s="29"/>
      <c r="O485" s="28"/>
      <c r="P485" s="27"/>
      <c r="Q485" s="24"/>
    </row>
    <row r="486" spans="1:17" ht="12.75">
      <c r="A486" s="23"/>
      <c r="B486" s="27"/>
      <c r="C486" s="27"/>
      <c r="D486" s="27"/>
      <c r="E486" s="27"/>
      <c r="F486" s="27"/>
      <c r="G486" s="27"/>
      <c r="H486" s="28"/>
      <c r="I486" s="29"/>
      <c r="J486" s="27"/>
      <c r="K486" s="28"/>
      <c r="L486" s="29"/>
      <c r="M486" s="29"/>
      <c r="N486" s="29"/>
      <c r="O486" s="28"/>
      <c r="P486" s="27"/>
      <c r="Q486" s="24"/>
    </row>
    <row r="487" spans="1:17" ht="12.75">
      <c r="A487" s="23"/>
      <c r="B487" s="27"/>
      <c r="C487" s="27"/>
      <c r="D487" s="27"/>
      <c r="E487" s="27"/>
      <c r="F487" s="27"/>
      <c r="G487" s="27"/>
      <c r="H487" s="28"/>
      <c r="I487" s="29"/>
      <c r="J487" s="27"/>
      <c r="K487" s="28"/>
      <c r="L487" s="29"/>
      <c r="M487" s="29"/>
      <c r="N487" s="29"/>
      <c r="O487" s="28"/>
      <c r="P487" s="27"/>
      <c r="Q487" s="24"/>
    </row>
    <row r="488" spans="1:17" ht="12.75">
      <c r="A488" s="23"/>
      <c r="B488" s="27"/>
      <c r="C488" s="27"/>
      <c r="D488" s="27"/>
      <c r="E488" s="27"/>
      <c r="F488" s="27"/>
      <c r="G488" s="27"/>
      <c r="H488" s="28"/>
      <c r="I488" s="29"/>
      <c r="J488" s="27"/>
      <c r="K488" s="28"/>
      <c r="L488" s="29"/>
      <c r="M488" s="29"/>
      <c r="N488" s="29"/>
      <c r="O488" s="28"/>
      <c r="P488" s="27"/>
      <c r="Q488" s="24"/>
    </row>
    <row r="489" spans="1:17" ht="12.75">
      <c r="A489" s="23"/>
      <c r="B489" s="27"/>
      <c r="C489" s="27"/>
      <c r="D489" s="27"/>
      <c r="E489" s="27"/>
      <c r="F489" s="27"/>
      <c r="G489" s="27"/>
      <c r="H489" s="28"/>
      <c r="I489" s="29"/>
      <c r="J489" s="27"/>
      <c r="K489" s="28"/>
      <c r="L489" s="29"/>
      <c r="M489" s="29"/>
      <c r="N489" s="29"/>
      <c r="O489" s="28"/>
      <c r="P489" s="27"/>
      <c r="Q489" s="24"/>
    </row>
    <row r="490" spans="1:17" ht="12.75">
      <c r="A490" s="23"/>
      <c r="B490" s="27"/>
      <c r="C490" s="27"/>
      <c r="D490" s="27"/>
      <c r="E490" s="27"/>
      <c r="F490" s="27"/>
      <c r="G490" s="27"/>
      <c r="H490" s="28"/>
      <c r="I490" s="29"/>
      <c r="J490" s="27"/>
      <c r="K490" s="28"/>
      <c r="L490" s="29"/>
      <c r="M490" s="29"/>
      <c r="N490" s="29"/>
      <c r="O490" s="28"/>
      <c r="P490" s="27"/>
      <c r="Q490" s="24"/>
    </row>
    <row r="491" spans="1:17" ht="12.75">
      <c r="A491" s="23"/>
      <c r="B491" s="27"/>
      <c r="C491" s="27"/>
      <c r="D491" s="27"/>
      <c r="E491" s="27"/>
      <c r="F491" s="27"/>
      <c r="G491" s="27"/>
      <c r="H491" s="28"/>
      <c r="I491" s="29"/>
      <c r="J491" s="27"/>
      <c r="K491" s="28"/>
      <c r="L491" s="29"/>
      <c r="M491" s="29"/>
      <c r="N491" s="29"/>
      <c r="O491" s="28"/>
      <c r="P491" s="27"/>
      <c r="Q491" s="24"/>
    </row>
    <row r="492" spans="1:17" ht="12.75">
      <c r="A492" s="23"/>
      <c r="B492" s="27"/>
      <c r="C492" s="27"/>
      <c r="D492" s="27"/>
      <c r="E492" s="27"/>
      <c r="F492" s="27"/>
      <c r="G492" s="27"/>
      <c r="H492" s="28"/>
      <c r="I492" s="29"/>
      <c r="J492" s="27"/>
      <c r="K492" s="28"/>
      <c r="L492" s="29"/>
      <c r="M492" s="29"/>
      <c r="N492" s="29"/>
      <c r="O492" s="28"/>
      <c r="P492" s="27"/>
      <c r="Q492" s="24"/>
    </row>
    <row r="493" spans="1:17" ht="12.75">
      <c r="A493" s="23"/>
      <c r="B493" s="27"/>
      <c r="C493" s="27"/>
      <c r="D493" s="27"/>
      <c r="E493" s="27"/>
      <c r="F493" s="27"/>
      <c r="G493" s="27"/>
      <c r="H493" s="28"/>
      <c r="I493" s="29"/>
      <c r="J493" s="27"/>
      <c r="K493" s="28"/>
      <c r="L493" s="29"/>
      <c r="M493" s="29"/>
      <c r="N493" s="29"/>
      <c r="O493" s="28"/>
      <c r="P493" s="27"/>
      <c r="Q493" s="24"/>
    </row>
    <row r="494" spans="1:17" ht="12.75">
      <c r="A494" s="23"/>
      <c r="B494" s="27"/>
      <c r="C494" s="27"/>
      <c r="D494" s="27"/>
      <c r="E494" s="27"/>
      <c r="F494" s="27"/>
      <c r="G494" s="27"/>
      <c r="H494" s="28"/>
      <c r="I494" s="29"/>
      <c r="J494" s="27"/>
      <c r="K494" s="28"/>
      <c r="L494" s="29"/>
      <c r="M494" s="29"/>
      <c r="N494" s="29"/>
      <c r="O494" s="28"/>
      <c r="P494" s="27"/>
      <c r="Q494" s="24"/>
    </row>
    <row r="495" spans="1:17" ht="12.75">
      <c r="A495" s="23"/>
      <c r="B495" s="27"/>
      <c r="C495" s="27"/>
      <c r="D495" s="27"/>
      <c r="E495" s="27"/>
      <c r="F495" s="27"/>
      <c r="G495" s="27"/>
      <c r="H495" s="28"/>
      <c r="I495" s="29"/>
      <c r="J495" s="27"/>
      <c r="K495" s="28"/>
      <c r="L495" s="29"/>
      <c r="M495" s="29"/>
      <c r="N495" s="29"/>
      <c r="O495" s="28"/>
      <c r="P495" s="27"/>
      <c r="Q495" s="24"/>
    </row>
    <row r="496" spans="1:17" ht="12.75">
      <c r="A496" s="23"/>
      <c r="B496" s="27"/>
      <c r="C496" s="27"/>
      <c r="D496" s="27"/>
      <c r="E496" s="27"/>
      <c r="F496" s="27"/>
      <c r="G496" s="27"/>
      <c r="H496" s="28"/>
      <c r="I496" s="29"/>
      <c r="J496" s="27"/>
      <c r="K496" s="28"/>
      <c r="L496" s="29"/>
      <c r="M496" s="29"/>
      <c r="N496" s="29"/>
      <c r="O496" s="28"/>
      <c r="P496" s="27"/>
      <c r="Q496" s="24"/>
    </row>
    <row r="497" spans="1:17" ht="12.75">
      <c r="A497" s="23"/>
      <c r="B497" s="27"/>
      <c r="C497" s="27"/>
      <c r="D497" s="27"/>
      <c r="E497" s="27"/>
      <c r="F497" s="27"/>
      <c r="G497" s="27"/>
      <c r="H497" s="28"/>
      <c r="I497" s="29"/>
      <c r="J497" s="27"/>
      <c r="K497" s="28"/>
      <c r="L497" s="29"/>
      <c r="M497" s="29"/>
      <c r="N497" s="29"/>
      <c r="O497" s="28"/>
      <c r="P497" s="27"/>
      <c r="Q497" s="24"/>
    </row>
    <row r="498" spans="1:17" ht="12.75">
      <c r="A498" s="23"/>
      <c r="B498" s="27"/>
      <c r="C498" s="27"/>
      <c r="D498" s="27"/>
      <c r="E498" s="27"/>
      <c r="F498" s="27"/>
      <c r="G498" s="27"/>
      <c r="H498" s="28"/>
      <c r="I498" s="29"/>
      <c r="J498" s="27"/>
      <c r="K498" s="28"/>
      <c r="L498" s="29"/>
      <c r="M498" s="29"/>
      <c r="N498" s="29"/>
      <c r="O498" s="28"/>
      <c r="P498" s="27"/>
      <c r="Q498" s="24"/>
    </row>
    <row r="499" spans="1:17" ht="12.75">
      <c r="A499" s="23"/>
      <c r="B499" s="27"/>
      <c r="C499" s="27"/>
      <c r="D499" s="27"/>
      <c r="E499" s="27"/>
      <c r="F499" s="27"/>
      <c r="G499" s="27"/>
      <c r="H499" s="28"/>
      <c r="I499" s="29"/>
      <c r="J499" s="27"/>
      <c r="K499" s="28"/>
      <c r="L499" s="29"/>
      <c r="M499" s="29"/>
      <c r="N499" s="29"/>
      <c r="O499" s="28"/>
      <c r="P499" s="27"/>
      <c r="Q499" s="24"/>
    </row>
    <row r="500" spans="1:17" ht="12.75">
      <c r="A500" s="23"/>
      <c r="B500" s="27"/>
      <c r="C500" s="27"/>
      <c r="D500" s="27"/>
      <c r="E500" s="27"/>
      <c r="F500" s="27"/>
      <c r="G500" s="27"/>
      <c r="H500" s="28"/>
      <c r="I500" s="29"/>
      <c r="J500" s="27"/>
      <c r="K500" s="28"/>
      <c r="L500" s="29"/>
      <c r="M500" s="29"/>
      <c r="N500" s="29"/>
      <c r="O500" s="28"/>
      <c r="P500" s="27"/>
      <c r="Q500" s="24"/>
    </row>
    <row r="501" spans="1:17" ht="12.75">
      <c r="A501" s="23"/>
      <c r="B501" s="27"/>
      <c r="C501" s="27"/>
      <c r="D501" s="27"/>
      <c r="E501" s="27"/>
      <c r="F501" s="27"/>
      <c r="G501" s="27"/>
      <c r="H501" s="28"/>
      <c r="I501" s="29"/>
      <c r="J501" s="27"/>
      <c r="K501" s="28"/>
      <c r="L501" s="29"/>
      <c r="M501" s="29"/>
      <c r="N501" s="29"/>
      <c r="O501" s="28"/>
      <c r="P501" s="27"/>
      <c r="Q501" s="24"/>
    </row>
    <row r="502" spans="1:17" ht="12.75">
      <c r="A502" s="23"/>
      <c r="B502" s="27"/>
      <c r="C502" s="27"/>
      <c r="D502" s="27"/>
      <c r="E502" s="27"/>
      <c r="F502" s="27"/>
      <c r="G502" s="27"/>
      <c r="H502" s="28"/>
      <c r="I502" s="29"/>
      <c r="J502" s="27"/>
      <c r="K502" s="28"/>
      <c r="L502" s="29"/>
      <c r="M502" s="29"/>
      <c r="N502" s="29"/>
      <c r="O502" s="28"/>
      <c r="P502" s="27"/>
      <c r="Q502" s="24"/>
    </row>
    <row r="503" spans="1:17" ht="12.75">
      <c r="A503" s="23"/>
      <c r="B503" s="27"/>
      <c r="C503" s="27"/>
      <c r="D503" s="27"/>
      <c r="E503" s="27"/>
      <c r="F503" s="27"/>
      <c r="G503" s="27"/>
      <c r="H503" s="28"/>
      <c r="I503" s="29"/>
      <c r="J503" s="27"/>
      <c r="K503" s="28"/>
      <c r="L503" s="29"/>
      <c r="M503" s="29"/>
      <c r="N503" s="29"/>
      <c r="O503" s="28"/>
      <c r="P503" s="27"/>
      <c r="Q503" s="24"/>
    </row>
    <row r="504" spans="1:17" ht="12.75">
      <c r="A504" s="23"/>
      <c r="B504" s="27"/>
      <c r="C504" s="27"/>
      <c r="D504" s="27"/>
      <c r="E504" s="27"/>
      <c r="F504" s="27"/>
      <c r="G504" s="27"/>
      <c r="H504" s="28"/>
      <c r="I504" s="29"/>
      <c r="J504" s="27"/>
      <c r="K504" s="28"/>
      <c r="L504" s="29"/>
      <c r="M504" s="29"/>
      <c r="N504" s="29"/>
      <c r="O504" s="28"/>
      <c r="P504" s="27"/>
      <c r="Q504" s="24"/>
    </row>
    <row r="505" spans="1:17" ht="12.75">
      <c r="A505" s="23"/>
      <c r="B505" s="27"/>
      <c r="C505" s="27"/>
      <c r="D505" s="27"/>
      <c r="E505" s="27"/>
      <c r="F505" s="27"/>
      <c r="G505" s="27"/>
      <c r="H505" s="28"/>
      <c r="I505" s="29"/>
      <c r="J505" s="27"/>
      <c r="K505" s="28"/>
      <c r="L505" s="29"/>
      <c r="M505" s="29"/>
      <c r="N505" s="29"/>
      <c r="O505" s="28"/>
      <c r="P505" s="27"/>
      <c r="Q505" s="24"/>
    </row>
    <row r="506" spans="1:17" ht="12.75">
      <c r="A506" s="23"/>
      <c r="B506" s="27"/>
      <c r="C506" s="27"/>
      <c r="D506" s="27"/>
      <c r="E506" s="27"/>
      <c r="F506" s="27"/>
      <c r="G506" s="27"/>
      <c r="H506" s="28"/>
      <c r="I506" s="29"/>
      <c r="J506" s="27"/>
      <c r="K506" s="28"/>
      <c r="L506" s="29"/>
      <c r="M506" s="29"/>
      <c r="N506" s="29"/>
      <c r="O506" s="28"/>
      <c r="P506" s="27"/>
      <c r="Q506" s="24"/>
    </row>
    <row r="507" spans="1:17" ht="12.75">
      <c r="A507" s="23"/>
      <c r="B507" s="27"/>
      <c r="C507" s="27"/>
      <c r="D507" s="27"/>
      <c r="E507" s="27"/>
      <c r="F507" s="27"/>
      <c r="G507" s="27"/>
      <c r="H507" s="28"/>
      <c r="I507" s="29"/>
      <c r="J507" s="27"/>
      <c r="K507" s="28"/>
      <c r="L507" s="29"/>
      <c r="M507" s="29"/>
      <c r="N507" s="29"/>
      <c r="O507" s="28"/>
      <c r="P507" s="27"/>
      <c r="Q507" s="24"/>
    </row>
    <row r="508" spans="1:17" ht="12.75">
      <c r="A508" s="23"/>
      <c r="B508" s="27"/>
      <c r="C508" s="27"/>
      <c r="D508" s="27"/>
      <c r="E508" s="27"/>
      <c r="F508" s="27"/>
      <c r="G508" s="27"/>
      <c r="H508" s="28"/>
      <c r="I508" s="29"/>
      <c r="J508" s="27"/>
      <c r="K508" s="28"/>
      <c r="L508" s="29"/>
      <c r="M508" s="29"/>
      <c r="N508" s="29"/>
      <c r="O508" s="28"/>
      <c r="P508" s="27"/>
      <c r="Q508" s="24"/>
    </row>
    <row r="509" spans="1:17" ht="12.75">
      <c r="A509" s="23"/>
      <c r="B509" s="27"/>
      <c r="C509" s="27"/>
      <c r="D509" s="27"/>
      <c r="E509" s="27"/>
      <c r="F509" s="27"/>
      <c r="G509" s="27"/>
      <c r="H509" s="28"/>
      <c r="I509" s="29"/>
      <c r="J509" s="27"/>
      <c r="K509" s="28"/>
      <c r="L509" s="29"/>
      <c r="M509" s="29"/>
      <c r="N509" s="29"/>
      <c r="O509" s="28"/>
      <c r="P509" s="27"/>
      <c r="Q509" s="24"/>
    </row>
    <row r="510" spans="1:17" ht="12.75">
      <c r="A510" s="23"/>
      <c r="B510" s="27"/>
      <c r="C510" s="27"/>
      <c r="D510" s="27"/>
      <c r="E510" s="27"/>
      <c r="F510" s="27"/>
      <c r="G510" s="27"/>
      <c r="H510" s="28"/>
      <c r="I510" s="29"/>
      <c r="J510" s="27"/>
      <c r="K510" s="28"/>
      <c r="L510" s="29"/>
      <c r="M510" s="29"/>
      <c r="N510" s="29"/>
      <c r="O510" s="28"/>
      <c r="P510" s="27"/>
      <c r="Q510" s="24"/>
    </row>
    <row r="511" spans="1:17" ht="12.75">
      <c r="A511" s="23"/>
      <c r="B511" s="27"/>
      <c r="C511" s="27"/>
      <c r="D511" s="27"/>
      <c r="E511" s="27"/>
      <c r="F511" s="27"/>
      <c r="G511" s="27"/>
      <c r="H511" s="28"/>
      <c r="I511" s="29"/>
      <c r="J511" s="27"/>
      <c r="K511" s="28"/>
      <c r="L511" s="29"/>
      <c r="M511" s="29"/>
      <c r="N511" s="29"/>
      <c r="O511" s="28"/>
      <c r="P511" s="27"/>
      <c r="Q511" s="24"/>
    </row>
    <row r="512" spans="1:17" ht="12.75">
      <c r="A512" s="23"/>
      <c r="B512" s="27"/>
      <c r="C512" s="27"/>
      <c r="D512" s="27"/>
      <c r="E512" s="27"/>
      <c r="F512" s="27"/>
      <c r="G512" s="27"/>
      <c r="H512" s="28"/>
      <c r="I512" s="29"/>
      <c r="J512" s="27"/>
      <c r="K512" s="28"/>
      <c r="L512" s="29"/>
      <c r="M512" s="29"/>
      <c r="N512" s="29"/>
      <c r="O512" s="28"/>
      <c r="P512" s="27"/>
      <c r="Q512" s="24"/>
    </row>
    <row r="513" spans="1:17" ht="12.75">
      <c r="A513" s="23"/>
      <c r="B513" s="27"/>
      <c r="C513" s="27"/>
      <c r="D513" s="27"/>
      <c r="E513" s="27"/>
      <c r="F513" s="27"/>
      <c r="G513" s="27"/>
      <c r="H513" s="28"/>
      <c r="I513" s="29"/>
      <c r="J513" s="27"/>
      <c r="K513" s="28"/>
      <c r="L513" s="29"/>
      <c r="M513" s="29"/>
      <c r="N513" s="29"/>
      <c r="O513" s="28"/>
      <c r="P513" s="27"/>
      <c r="Q513" s="24"/>
    </row>
    <row r="514" spans="1:17" ht="12.75">
      <c r="A514" s="23"/>
      <c r="B514" s="27"/>
      <c r="C514" s="27"/>
      <c r="D514" s="27"/>
      <c r="E514" s="27"/>
      <c r="F514" s="27"/>
      <c r="G514" s="27"/>
      <c r="H514" s="28"/>
      <c r="I514" s="29"/>
      <c r="J514" s="27"/>
      <c r="K514" s="28"/>
      <c r="L514" s="29"/>
      <c r="M514" s="29"/>
      <c r="N514" s="29"/>
      <c r="O514" s="28"/>
      <c r="P514" s="27"/>
      <c r="Q514" s="24"/>
    </row>
    <row r="515" spans="1:17" ht="12.75">
      <c r="A515" s="23"/>
      <c r="B515" s="27"/>
      <c r="C515" s="27"/>
      <c r="D515" s="27"/>
      <c r="E515" s="27"/>
      <c r="F515" s="27"/>
      <c r="G515" s="27"/>
      <c r="H515" s="28"/>
      <c r="I515" s="29"/>
      <c r="J515" s="27"/>
      <c r="K515" s="28"/>
      <c r="L515" s="29"/>
      <c r="M515" s="29"/>
      <c r="N515" s="29"/>
      <c r="O515" s="28"/>
      <c r="P515" s="27"/>
      <c r="Q515" s="24"/>
    </row>
    <row r="516" spans="1:17" ht="12.75">
      <c r="A516" s="23"/>
      <c r="B516" s="27"/>
      <c r="C516" s="27"/>
      <c r="D516" s="27"/>
      <c r="E516" s="27"/>
      <c r="F516" s="27"/>
      <c r="G516" s="27"/>
      <c r="H516" s="28"/>
      <c r="I516" s="29"/>
      <c r="J516" s="27"/>
      <c r="K516" s="28"/>
      <c r="L516" s="29"/>
      <c r="M516" s="29"/>
      <c r="N516" s="29"/>
      <c r="O516" s="28"/>
      <c r="P516" s="27"/>
      <c r="Q516" s="24"/>
    </row>
    <row r="517" spans="1:17" ht="12.75">
      <c r="A517" s="23"/>
      <c r="B517" s="27"/>
      <c r="C517" s="27"/>
      <c r="D517" s="27"/>
      <c r="E517" s="27"/>
      <c r="F517" s="27"/>
      <c r="G517" s="27"/>
      <c r="H517" s="28"/>
      <c r="I517" s="29"/>
      <c r="J517" s="27"/>
      <c r="K517" s="28"/>
      <c r="L517" s="29"/>
      <c r="M517" s="29"/>
      <c r="N517" s="29"/>
      <c r="O517" s="28"/>
      <c r="P517" s="27"/>
      <c r="Q517" s="24"/>
    </row>
    <row r="518" spans="1:17" ht="12.75">
      <c r="A518" s="23"/>
      <c r="B518" s="27"/>
      <c r="C518" s="27"/>
      <c r="D518" s="27"/>
      <c r="E518" s="27"/>
      <c r="F518" s="27"/>
      <c r="G518" s="27"/>
      <c r="H518" s="28"/>
      <c r="I518" s="29"/>
      <c r="J518" s="27"/>
      <c r="K518" s="28"/>
      <c r="L518" s="29"/>
      <c r="M518" s="29"/>
      <c r="N518" s="29"/>
      <c r="O518" s="28"/>
      <c r="P518" s="27"/>
      <c r="Q518" s="24"/>
    </row>
    <row r="519" spans="1:17" ht="12.75">
      <c r="A519" s="23"/>
      <c r="B519" s="27"/>
      <c r="C519" s="27"/>
      <c r="D519" s="27"/>
      <c r="E519" s="27"/>
      <c r="F519" s="27"/>
      <c r="G519" s="27"/>
      <c r="H519" s="28"/>
      <c r="I519" s="29"/>
      <c r="J519" s="27"/>
      <c r="K519" s="28"/>
      <c r="L519" s="29"/>
      <c r="M519" s="29"/>
      <c r="N519" s="29"/>
      <c r="O519" s="28"/>
      <c r="P519" s="27"/>
      <c r="Q519" s="24"/>
    </row>
    <row r="520" spans="1:17" ht="12.75">
      <c r="A520" s="23"/>
      <c r="B520" s="27"/>
      <c r="C520" s="27"/>
      <c r="D520" s="27"/>
      <c r="E520" s="27"/>
      <c r="F520" s="27"/>
      <c r="G520" s="27"/>
      <c r="H520" s="28"/>
      <c r="I520" s="29"/>
      <c r="J520" s="27"/>
      <c r="K520" s="28"/>
      <c r="L520" s="29"/>
      <c r="M520" s="29"/>
      <c r="N520" s="29"/>
      <c r="O520" s="28"/>
      <c r="P520" s="27"/>
      <c r="Q520" s="24"/>
    </row>
    <row r="521" spans="1:17" ht="12.75">
      <c r="A521" s="23"/>
      <c r="B521" s="27"/>
      <c r="C521" s="27"/>
      <c r="D521" s="27"/>
      <c r="E521" s="27"/>
      <c r="F521" s="27"/>
      <c r="G521" s="27"/>
      <c r="H521" s="28"/>
      <c r="I521" s="29"/>
      <c r="J521" s="27"/>
      <c r="K521" s="28"/>
      <c r="L521" s="29"/>
      <c r="M521" s="29"/>
      <c r="N521" s="29"/>
      <c r="O521" s="28"/>
      <c r="P521" s="27"/>
      <c r="Q521" s="24"/>
    </row>
    <row r="522" spans="1:17" ht="12.75">
      <c r="A522" s="23"/>
      <c r="B522" s="27"/>
      <c r="C522" s="27"/>
      <c r="D522" s="27"/>
      <c r="E522" s="27"/>
      <c r="F522" s="27"/>
      <c r="G522" s="27"/>
      <c r="H522" s="28"/>
      <c r="I522" s="29"/>
      <c r="J522" s="27"/>
      <c r="K522" s="28"/>
      <c r="L522" s="29"/>
      <c r="M522" s="29"/>
      <c r="N522" s="29"/>
      <c r="O522" s="28"/>
      <c r="P522" s="27"/>
      <c r="Q522" s="24"/>
    </row>
    <row r="523" spans="1:17" ht="12.75">
      <c r="A523" s="23"/>
      <c r="B523" s="27"/>
      <c r="C523" s="27"/>
      <c r="D523" s="27"/>
      <c r="E523" s="27"/>
      <c r="F523" s="27"/>
      <c r="G523" s="27"/>
      <c r="H523" s="28"/>
      <c r="I523" s="29"/>
      <c r="J523" s="27"/>
      <c r="K523" s="28"/>
      <c r="L523" s="29"/>
      <c r="M523" s="29"/>
      <c r="N523" s="29"/>
      <c r="O523" s="28"/>
      <c r="P523" s="27"/>
      <c r="Q523" s="24"/>
    </row>
    <row r="524" spans="1:17" ht="12.75">
      <c r="A524" s="23"/>
      <c r="B524" s="27"/>
      <c r="C524" s="27"/>
      <c r="D524" s="27"/>
      <c r="E524" s="27"/>
      <c r="F524" s="27"/>
      <c r="G524" s="27"/>
      <c r="H524" s="28"/>
      <c r="I524" s="29"/>
      <c r="J524" s="27"/>
      <c r="K524" s="28"/>
      <c r="L524" s="29"/>
      <c r="M524" s="29"/>
      <c r="N524" s="29"/>
      <c r="O524" s="28"/>
      <c r="P524" s="27"/>
      <c r="Q524" s="24"/>
    </row>
    <row r="525" spans="1:17" ht="14.25" customHeight="1">
      <c r="A525" s="206" t="s">
        <v>247</v>
      </c>
      <c r="B525" s="206"/>
      <c r="C525" s="206"/>
      <c r="D525" s="206"/>
      <c r="E525" s="206"/>
      <c r="F525" s="206"/>
      <c r="G525" s="206"/>
      <c r="H525" s="37">
        <v>0</v>
      </c>
      <c r="I525" s="31">
        <f>SUM(I481:I524)</f>
        <v>0</v>
      </c>
      <c r="J525" s="68"/>
      <c r="K525" s="30">
        <v>0</v>
      </c>
      <c r="L525" s="31">
        <f>SUM(L481:L524)</f>
        <v>0</v>
      </c>
      <c r="M525" s="31">
        <f>SUM(M481:M524)</f>
        <v>0</v>
      </c>
      <c r="N525" s="31">
        <f>SUM(N481:N524)</f>
        <v>0</v>
      </c>
      <c r="O525" s="32"/>
      <c r="P525" s="33"/>
      <c r="Q525" s="24"/>
    </row>
    <row r="526" spans="1:17" ht="12.75">
      <c r="A526" s="11" t="e">
        <f>CONCATENATE("Число порядкових номерів на сторінці: ",ЧислоПрописом(COUNTA(A481:A524))," (з ",A481," по ",A524,")")</f>
        <v>#NAME?</v>
      </c>
      <c r="B526" s="33"/>
      <c r="C526" s="33"/>
      <c r="D526" s="33"/>
      <c r="E526" s="33"/>
      <c r="F526" s="33"/>
      <c r="G526" s="34" t="e">
        <f>CONCATENATE("Загальна кількість у натуральних вимірах фактично на сторінці: ",ЧислоПрописом(H525))</f>
        <v>#NAME?</v>
      </c>
      <c r="H526" s="32"/>
      <c r="I526" s="35"/>
      <c r="J526" s="68"/>
      <c r="K526" s="32"/>
      <c r="L526" s="35"/>
      <c r="M526" s="35"/>
      <c r="N526" s="35"/>
      <c r="O526" s="32"/>
      <c r="P526" s="33"/>
      <c r="Q526" s="24"/>
    </row>
    <row r="527" spans="2:17" ht="12.75">
      <c r="B527" s="36"/>
      <c r="C527" s="36"/>
      <c r="E527" s="33"/>
      <c r="G527" s="34" t="e">
        <f>CONCATENATE("Загальна кількість у натуральних вимірах за даними бухобліку на сторінці: ",ЧислоПрописом(K525))</f>
        <v>#NAME?</v>
      </c>
      <c r="H527" s="32"/>
      <c r="I527" s="35"/>
      <c r="J527" s="68"/>
      <c r="K527" s="32"/>
      <c r="L527" s="35"/>
      <c r="M527" s="35"/>
      <c r="N527" s="35"/>
      <c r="O527" s="32"/>
      <c r="P527" s="33"/>
      <c r="Q527" s="24"/>
    </row>
    <row r="528" spans="1:17" ht="12.75" customHeight="1">
      <c r="A528" s="205" t="s">
        <v>229</v>
      </c>
      <c r="B528" s="205" t="s">
        <v>230</v>
      </c>
      <c r="C528" s="205" t="s">
        <v>528</v>
      </c>
      <c r="D528" s="205" t="s">
        <v>529</v>
      </c>
      <c r="E528" s="205"/>
      <c r="F528" s="205"/>
      <c r="G528" s="205" t="s">
        <v>231</v>
      </c>
      <c r="H528" s="205" t="s">
        <v>232</v>
      </c>
      <c r="I528" s="205"/>
      <c r="J528" s="205" t="s">
        <v>530</v>
      </c>
      <c r="K528" s="205" t="s">
        <v>531</v>
      </c>
      <c r="L528" s="205"/>
      <c r="M528" s="205"/>
      <c r="N528" s="205"/>
      <c r="O528" s="205"/>
      <c r="P528" s="205" t="s">
        <v>248</v>
      </c>
      <c r="Q528" s="24"/>
    </row>
    <row r="529" spans="1:17" ht="12.75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4"/>
    </row>
    <row r="530" spans="1:17" ht="12.75" customHeight="1">
      <c r="A530" s="205"/>
      <c r="B530" s="205"/>
      <c r="C530" s="205"/>
      <c r="D530" s="92" t="s">
        <v>532</v>
      </c>
      <c r="E530" s="92" t="s">
        <v>533</v>
      </c>
      <c r="F530" s="92" t="s">
        <v>534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4"/>
    </row>
    <row r="531" spans="1:17" ht="12.75" customHeight="1">
      <c r="A531" s="205"/>
      <c r="B531" s="205"/>
      <c r="C531" s="205"/>
      <c r="D531" s="92"/>
      <c r="E531" s="92"/>
      <c r="F531" s="92"/>
      <c r="G531" s="205"/>
      <c r="H531" s="92" t="s">
        <v>233</v>
      </c>
      <c r="I531" s="92" t="s">
        <v>249</v>
      </c>
      <c r="J531" s="205"/>
      <c r="K531" s="92" t="s">
        <v>233</v>
      </c>
      <c r="L531" s="92" t="s">
        <v>535</v>
      </c>
      <c r="M531" s="92" t="s">
        <v>235</v>
      </c>
      <c r="N531" s="92" t="s">
        <v>250</v>
      </c>
      <c r="O531" s="92" t="s">
        <v>237</v>
      </c>
      <c r="P531" s="205"/>
      <c r="Q531" s="24"/>
    </row>
    <row r="532" spans="1:17" ht="50.25" customHeight="1">
      <c r="A532" s="205"/>
      <c r="B532" s="205"/>
      <c r="C532" s="205"/>
      <c r="D532" s="92"/>
      <c r="E532" s="92"/>
      <c r="F532" s="92"/>
      <c r="G532" s="205"/>
      <c r="H532" s="92"/>
      <c r="I532" s="92"/>
      <c r="J532" s="205"/>
      <c r="K532" s="92"/>
      <c r="L532" s="92"/>
      <c r="M532" s="92"/>
      <c r="N532" s="92"/>
      <c r="O532" s="92"/>
      <c r="P532" s="205"/>
      <c r="Q532" s="24"/>
    </row>
    <row r="533" spans="1:17" ht="12.75">
      <c r="A533" s="26">
        <v>1</v>
      </c>
      <c r="B533" s="26">
        <v>2</v>
      </c>
      <c r="C533" s="26">
        <v>3</v>
      </c>
      <c r="D533" s="26">
        <v>4</v>
      </c>
      <c r="E533" s="26">
        <v>5</v>
      </c>
      <c r="F533" s="26">
        <v>6</v>
      </c>
      <c r="G533" s="26">
        <v>7</v>
      </c>
      <c r="H533" s="26">
        <v>8</v>
      </c>
      <c r="I533" s="26">
        <v>9</v>
      </c>
      <c r="J533" s="26">
        <v>10</v>
      </c>
      <c r="K533" s="26">
        <v>11</v>
      </c>
      <c r="L533" s="26">
        <v>12</v>
      </c>
      <c r="M533" s="26">
        <v>13</v>
      </c>
      <c r="N533" s="26">
        <v>14</v>
      </c>
      <c r="O533" s="26">
        <v>15</v>
      </c>
      <c r="P533" s="26">
        <v>16</v>
      </c>
      <c r="Q533" s="24"/>
    </row>
    <row r="534" spans="1:17" ht="12.75">
      <c r="A534" s="23"/>
      <c r="B534" s="27"/>
      <c r="C534" s="27"/>
      <c r="D534" s="27"/>
      <c r="E534" s="27"/>
      <c r="F534" s="27"/>
      <c r="G534" s="27"/>
      <c r="H534" s="28"/>
      <c r="I534" s="29"/>
      <c r="J534" s="27"/>
      <c r="K534" s="28"/>
      <c r="L534" s="29"/>
      <c r="M534" s="29"/>
      <c r="N534" s="29"/>
      <c r="O534" s="28"/>
      <c r="P534" s="27"/>
      <c r="Q534" s="24"/>
    </row>
    <row r="535" spans="1:17" ht="12.75">
      <c r="A535" s="23"/>
      <c r="B535" s="27"/>
      <c r="C535" s="27"/>
      <c r="D535" s="27"/>
      <c r="E535" s="27"/>
      <c r="F535" s="27"/>
      <c r="G535" s="27"/>
      <c r="H535" s="28"/>
      <c r="I535" s="29"/>
      <c r="J535" s="27"/>
      <c r="K535" s="28"/>
      <c r="L535" s="29"/>
      <c r="M535" s="29"/>
      <c r="N535" s="29"/>
      <c r="O535" s="28"/>
      <c r="P535" s="27"/>
      <c r="Q535" s="24"/>
    </row>
    <row r="536" spans="1:17" ht="12.75">
      <c r="A536" s="23"/>
      <c r="B536" s="27"/>
      <c r="C536" s="27"/>
      <c r="D536" s="27"/>
      <c r="E536" s="27"/>
      <c r="F536" s="27"/>
      <c r="G536" s="27"/>
      <c r="H536" s="28"/>
      <c r="I536" s="29"/>
      <c r="J536" s="27"/>
      <c r="K536" s="28"/>
      <c r="L536" s="29"/>
      <c r="M536" s="29"/>
      <c r="N536" s="29"/>
      <c r="O536" s="28"/>
      <c r="P536" s="27"/>
      <c r="Q536" s="24"/>
    </row>
    <row r="537" spans="1:17" ht="12.75">
      <c r="A537" s="23"/>
      <c r="B537" s="27"/>
      <c r="C537" s="27"/>
      <c r="D537" s="27"/>
      <c r="E537" s="27"/>
      <c r="F537" s="27"/>
      <c r="G537" s="27"/>
      <c r="H537" s="28"/>
      <c r="I537" s="29"/>
      <c r="J537" s="27"/>
      <c r="K537" s="28"/>
      <c r="L537" s="29"/>
      <c r="M537" s="29"/>
      <c r="N537" s="29"/>
      <c r="O537" s="28"/>
      <c r="P537" s="27"/>
      <c r="Q537" s="24"/>
    </row>
    <row r="538" spans="1:17" ht="12.75">
      <c r="A538" s="23"/>
      <c r="B538" s="27"/>
      <c r="C538" s="27"/>
      <c r="D538" s="27"/>
      <c r="E538" s="27"/>
      <c r="F538" s="27"/>
      <c r="G538" s="27"/>
      <c r="H538" s="28"/>
      <c r="I538" s="29"/>
      <c r="J538" s="27"/>
      <c r="K538" s="28"/>
      <c r="L538" s="29"/>
      <c r="M538" s="29"/>
      <c r="N538" s="29"/>
      <c r="O538" s="28"/>
      <c r="P538" s="27"/>
      <c r="Q538" s="24"/>
    </row>
    <row r="539" spans="1:17" ht="12.75">
      <c r="A539" s="23"/>
      <c r="B539" s="27"/>
      <c r="C539" s="27"/>
      <c r="D539" s="27"/>
      <c r="E539" s="27"/>
      <c r="F539" s="27"/>
      <c r="G539" s="27"/>
      <c r="H539" s="28"/>
      <c r="I539" s="29"/>
      <c r="J539" s="27"/>
      <c r="K539" s="28"/>
      <c r="L539" s="29"/>
      <c r="M539" s="29"/>
      <c r="N539" s="29"/>
      <c r="O539" s="28"/>
      <c r="P539" s="27"/>
      <c r="Q539" s="24"/>
    </row>
    <row r="540" spans="1:17" ht="12.75">
      <c r="A540" s="23"/>
      <c r="B540" s="27"/>
      <c r="C540" s="27"/>
      <c r="D540" s="27"/>
      <c r="E540" s="27"/>
      <c r="F540" s="27"/>
      <c r="G540" s="27"/>
      <c r="H540" s="28"/>
      <c r="I540" s="29"/>
      <c r="J540" s="27"/>
      <c r="K540" s="28"/>
      <c r="L540" s="29"/>
      <c r="M540" s="29"/>
      <c r="N540" s="29"/>
      <c r="O540" s="28"/>
      <c r="P540" s="27"/>
      <c r="Q540" s="24"/>
    </row>
    <row r="541" spans="1:17" ht="12.75">
      <c r="A541" s="23"/>
      <c r="B541" s="27"/>
      <c r="C541" s="27"/>
      <c r="D541" s="27"/>
      <c r="E541" s="27"/>
      <c r="F541" s="27"/>
      <c r="G541" s="27"/>
      <c r="H541" s="28"/>
      <c r="I541" s="29"/>
      <c r="J541" s="27"/>
      <c r="K541" s="28"/>
      <c r="L541" s="29"/>
      <c r="M541" s="29"/>
      <c r="N541" s="29"/>
      <c r="O541" s="28"/>
      <c r="P541" s="27"/>
      <c r="Q541" s="24"/>
    </row>
    <row r="542" spans="1:17" ht="12.75">
      <c r="A542" s="23"/>
      <c r="B542" s="27"/>
      <c r="C542" s="27"/>
      <c r="D542" s="27"/>
      <c r="E542" s="27"/>
      <c r="F542" s="27"/>
      <c r="G542" s="27"/>
      <c r="H542" s="28"/>
      <c r="I542" s="29"/>
      <c r="J542" s="27"/>
      <c r="K542" s="28"/>
      <c r="L542" s="29"/>
      <c r="M542" s="29"/>
      <c r="N542" s="29"/>
      <c r="O542" s="28"/>
      <c r="P542" s="27"/>
      <c r="Q542" s="24"/>
    </row>
    <row r="543" spans="1:17" ht="12.75">
      <c r="A543" s="23"/>
      <c r="B543" s="27"/>
      <c r="C543" s="27"/>
      <c r="D543" s="27"/>
      <c r="E543" s="27"/>
      <c r="F543" s="27"/>
      <c r="G543" s="27"/>
      <c r="H543" s="28"/>
      <c r="I543" s="29"/>
      <c r="J543" s="27"/>
      <c r="K543" s="28"/>
      <c r="L543" s="29"/>
      <c r="M543" s="29"/>
      <c r="N543" s="29"/>
      <c r="O543" s="28"/>
      <c r="P543" s="27"/>
      <c r="Q543" s="24"/>
    </row>
    <row r="544" spans="1:17" ht="12.75">
      <c r="A544" s="23"/>
      <c r="B544" s="27"/>
      <c r="C544" s="27"/>
      <c r="D544" s="27"/>
      <c r="E544" s="27"/>
      <c r="F544" s="27"/>
      <c r="G544" s="27"/>
      <c r="H544" s="28"/>
      <c r="I544" s="29"/>
      <c r="J544" s="27"/>
      <c r="K544" s="28"/>
      <c r="L544" s="29"/>
      <c r="M544" s="29"/>
      <c r="N544" s="29"/>
      <c r="O544" s="28"/>
      <c r="P544" s="27"/>
      <c r="Q544" s="24"/>
    </row>
    <row r="545" spans="1:17" ht="12.75">
      <c r="A545" s="23"/>
      <c r="B545" s="27"/>
      <c r="C545" s="27"/>
      <c r="D545" s="27"/>
      <c r="E545" s="27"/>
      <c r="F545" s="27"/>
      <c r="G545" s="27"/>
      <c r="H545" s="28"/>
      <c r="I545" s="29"/>
      <c r="J545" s="27"/>
      <c r="K545" s="28"/>
      <c r="L545" s="29"/>
      <c r="M545" s="29"/>
      <c r="N545" s="29"/>
      <c r="O545" s="28"/>
      <c r="P545" s="27"/>
      <c r="Q545" s="24"/>
    </row>
    <row r="546" spans="1:17" ht="12.75">
      <c r="A546" s="23"/>
      <c r="B546" s="27"/>
      <c r="C546" s="27"/>
      <c r="D546" s="27"/>
      <c r="E546" s="27"/>
      <c r="F546" s="27"/>
      <c r="G546" s="27"/>
      <c r="H546" s="28"/>
      <c r="I546" s="29"/>
      <c r="J546" s="27"/>
      <c r="K546" s="28"/>
      <c r="L546" s="29"/>
      <c r="M546" s="29"/>
      <c r="N546" s="29"/>
      <c r="O546" s="28"/>
      <c r="P546" s="27"/>
      <c r="Q546" s="24"/>
    </row>
    <row r="547" spans="1:17" ht="12.75">
      <c r="A547" s="23"/>
      <c r="B547" s="27"/>
      <c r="C547" s="27"/>
      <c r="D547" s="27"/>
      <c r="E547" s="27"/>
      <c r="F547" s="27"/>
      <c r="G547" s="27"/>
      <c r="H547" s="28"/>
      <c r="I547" s="29"/>
      <c r="J547" s="27"/>
      <c r="K547" s="28"/>
      <c r="L547" s="29"/>
      <c r="M547" s="29"/>
      <c r="N547" s="29"/>
      <c r="O547" s="28"/>
      <c r="P547" s="27"/>
      <c r="Q547" s="24"/>
    </row>
    <row r="548" spans="1:17" ht="12.75">
      <c r="A548" s="23"/>
      <c r="B548" s="27"/>
      <c r="C548" s="27"/>
      <c r="D548" s="27"/>
      <c r="E548" s="27"/>
      <c r="F548" s="27"/>
      <c r="G548" s="27"/>
      <c r="H548" s="28"/>
      <c r="I548" s="29"/>
      <c r="J548" s="27"/>
      <c r="K548" s="28"/>
      <c r="L548" s="29"/>
      <c r="M548" s="29"/>
      <c r="N548" s="29"/>
      <c r="O548" s="28"/>
      <c r="P548" s="27"/>
      <c r="Q548" s="24"/>
    </row>
    <row r="549" spans="1:17" ht="12.75">
      <c r="A549" s="23"/>
      <c r="B549" s="27"/>
      <c r="C549" s="27"/>
      <c r="D549" s="27"/>
      <c r="E549" s="27"/>
      <c r="F549" s="27"/>
      <c r="G549" s="27"/>
      <c r="H549" s="28"/>
      <c r="I549" s="29"/>
      <c r="J549" s="27"/>
      <c r="K549" s="28"/>
      <c r="L549" s="29"/>
      <c r="M549" s="29"/>
      <c r="N549" s="29"/>
      <c r="O549" s="28"/>
      <c r="P549" s="27"/>
      <c r="Q549" s="24"/>
    </row>
    <row r="550" spans="1:17" ht="12.75">
      <c r="A550" s="23"/>
      <c r="B550" s="27"/>
      <c r="C550" s="27"/>
      <c r="D550" s="27"/>
      <c r="E550" s="27"/>
      <c r="F550" s="27"/>
      <c r="G550" s="27"/>
      <c r="H550" s="28"/>
      <c r="I550" s="29"/>
      <c r="J550" s="27"/>
      <c r="K550" s="28"/>
      <c r="L550" s="29"/>
      <c r="M550" s="29"/>
      <c r="N550" s="29"/>
      <c r="O550" s="28"/>
      <c r="P550" s="27"/>
      <c r="Q550" s="24"/>
    </row>
    <row r="551" spans="1:17" ht="12.75">
      <c r="A551" s="23"/>
      <c r="B551" s="27"/>
      <c r="C551" s="27"/>
      <c r="D551" s="27"/>
      <c r="E551" s="27"/>
      <c r="F551" s="27"/>
      <c r="G551" s="27"/>
      <c r="H551" s="28"/>
      <c r="I551" s="29"/>
      <c r="J551" s="27"/>
      <c r="K551" s="28"/>
      <c r="L551" s="29"/>
      <c r="M551" s="29"/>
      <c r="N551" s="29"/>
      <c r="O551" s="28"/>
      <c r="P551" s="27"/>
      <c r="Q551" s="24"/>
    </row>
    <row r="552" spans="1:17" ht="12.75">
      <c r="A552" s="23"/>
      <c r="B552" s="27"/>
      <c r="C552" s="27"/>
      <c r="D552" s="27"/>
      <c r="E552" s="27"/>
      <c r="F552" s="27"/>
      <c r="G552" s="27"/>
      <c r="H552" s="28"/>
      <c r="I552" s="29"/>
      <c r="J552" s="27"/>
      <c r="K552" s="28"/>
      <c r="L552" s="29"/>
      <c r="M552" s="29"/>
      <c r="N552" s="29"/>
      <c r="O552" s="28"/>
      <c r="P552" s="27"/>
      <c r="Q552" s="24"/>
    </row>
    <row r="553" spans="1:17" ht="12.75">
      <c r="A553" s="23"/>
      <c r="B553" s="27"/>
      <c r="C553" s="27"/>
      <c r="D553" s="27"/>
      <c r="E553" s="27"/>
      <c r="F553" s="27"/>
      <c r="G553" s="27"/>
      <c r="H553" s="28"/>
      <c r="I553" s="29"/>
      <c r="J553" s="27"/>
      <c r="K553" s="28"/>
      <c r="L553" s="29"/>
      <c r="M553" s="29"/>
      <c r="N553" s="29"/>
      <c r="O553" s="28"/>
      <c r="P553" s="27"/>
      <c r="Q553" s="24"/>
    </row>
    <row r="554" spans="1:17" ht="12.75">
      <c r="A554" s="23"/>
      <c r="B554" s="27"/>
      <c r="C554" s="27"/>
      <c r="D554" s="27"/>
      <c r="E554" s="27"/>
      <c r="F554" s="27"/>
      <c r="G554" s="27"/>
      <c r="H554" s="28"/>
      <c r="I554" s="29"/>
      <c r="J554" s="27"/>
      <c r="K554" s="28"/>
      <c r="L554" s="29"/>
      <c r="M554" s="29"/>
      <c r="N554" s="29"/>
      <c r="O554" s="28"/>
      <c r="P554" s="27"/>
      <c r="Q554" s="24"/>
    </row>
    <row r="555" spans="1:17" ht="12.75">
      <c r="A555" s="23"/>
      <c r="B555" s="27"/>
      <c r="C555" s="27"/>
      <c r="D555" s="27"/>
      <c r="E555" s="27"/>
      <c r="F555" s="27"/>
      <c r="G555" s="27"/>
      <c r="H555" s="28"/>
      <c r="I555" s="29"/>
      <c r="J555" s="27"/>
      <c r="K555" s="28"/>
      <c r="L555" s="29"/>
      <c r="M555" s="29"/>
      <c r="N555" s="29"/>
      <c r="O555" s="28"/>
      <c r="P555" s="27"/>
      <c r="Q555" s="24"/>
    </row>
    <row r="556" spans="1:17" ht="12.75">
      <c r="A556" s="23"/>
      <c r="B556" s="27"/>
      <c r="C556" s="27"/>
      <c r="D556" s="27"/>
      <c r="E556" s="27"/>
      <c r="F556" s="27"/>
      <c r="G556" s="27"/>
      <c r="H556" s="28"/>
      <c r="I556" s="29"/>
      <c r="J556" s="27"/>
      <c r="K556" s="28"/>
      <c r="L556" s="29"/>
      <c r="M556" s="29"/>
      <c r="N556" s="29"/>
      <c r="O556" s="28"/>
      <c r="P556" s="27"/>
      <c r="Q556" s="24"/>
    </row>
    <row r="557" spans="1:17" ht="12.75">
      <c r="A557" s="23"/>
      <c r="B557" s="27"/>
      <c r="C557" s="27"/>
      <c r="D557" s="27"/>
      <c r="E557" s="27"/>
      <c r="F557" s="27"/>
      <c r="G557" s="27"/>
      <c r="H557" s="28"/>
      <c r="I557" s="29"/>
      <c r="J557" s="27"/>
      <c r="K557" s="28"/>
      <c r="L557" s="29"/>
      <c r="M557" s="29"/>
      <c r="N557" s="29"/>
      <c r="O557" s="28"/>
      <c r="P557" s="27"/>
      <c r="Q557" s="24"/>
    </row>
    <row r="558" spans="1:17" ht="12.75">
      <c r="A558" s="23"/>
      <c r="B558" s="27"/>
      <c r="C558" s="27"/>
      <c r="D558" s="27"/>
      <c r="E558" s="27"/>
      <c r="F558" s="27"/>
      <c r="G558" s="27"/>
      <c r="H558" s="28"/>
      <c r="I558" s="29"/>
      <c r="J558" s="27"/>
      <c r="K558" s="28"/>
      <c r="L558" s="29"/>
      <c r="M558" s="29"/>
      <c r="N558" s="29"/>
      <c r="O558" s="28"/>
      <c r="P558" s="27"/>
      <c r="Q558" s="24"/>
    </row>
    <row r="559" spans="1:17" ht="12.75">
      <c r="A559" s="23"/>
      <c r="B559" s="27"/>
      <c r="C559" s="27"/>
      <c r="D559" s="27"/>
      <c r="E559" s="27"/>
      <c r="F559" s="27"/>
      <c r="G559" s="27"/>
      <c r="H559" s="28"/>
      <c r="I559" s="29"/>
      <c r="J559" s="27"/>
      <c r="K559" s="28"/>
      <c r="L559" s="29"/>
      <c r="M559" s="29"/>
      <c r="N559" s="29"/>
      <c r="O559" s="28"/>
      <c r="P559" s="27"/>
      <c r="Q559" s="24"/>
    </row>
    <row r="560" spans="1:17" ht="12.75">
      <c r="A560" s="23"/>
      <c r="B560" s="27"/>
      <c r="C560" s="27"/>
      <c r="D560" s="27"/>
      <c r="E560" s="27"/>
      <c r="F560" s="27"/>
      <c r="G560" s="27"/>
      <c r="H560" s="28"/>
      <c r="I560" s="29"/>
      <c r="J560" s="27"/>
      <c r="K560" s="28"/>
      <c r="L560" s="29"/>
      <c r="M560" s="29"/>
      <c r="N560" s="29"/>
      <c r="O560" s="28"/>
      <c r="P560" s="27"/>
      <c r="Q560" s="24"/>
    </row>
    <row r="561" spans="1:17" ht="12.75">
      <c r="A561" s="23"/>
      <c r="B561" s="27"/>
      <c r="C561" s="27"/>
      <c r="D561" s="27"/>
      <c r="E561" s="27"/>
      <c r="F561" s="27"/>
      <c r="G561" s="27"/>
      <c r="H561" s="28"/>
      <c r="I561" s="29"/>
      <c r="J561" s="27"/>
      <c r="K561" s="28"/>
      <c r="L561" s="29"/>
      <c r="M561" s="29"/>
      <c r="N561" s="29"/>
      <c r="O561" s="28"/>
      <c r="P561" s="27"/>
      <c r="Q561" s="24"/>
    </row>
    <row r="562" spans="1:17" ht="12.75">
      <c r="A562" s="23"/>
      <c r="B562" s="27"/>
      <c r="C562" s="27"/>
      <c r="D562" s="27"/>
      <c r="E562" s="27"/>
      <c r="F562" s="27"/>
      <c r="G562" s="27"/>
      <c r="H562" s="28"/>
      <c r="I562" s="29"/>
      <c r="J562" s="27"/>
      <c r="K562" s="28"/>
      <c r="L562" s="29"/>
      <c r="M562" s="29"/>
      <c r="N562" s="29"/>
      <c r="O562" s="28"/>
      <c r="P562" s="27"/>
      <c r="Q562" s="24"/>
    </row>
    <row r="563" spans="1:17" ht="12.75">
      <c r="A563" s="23"/>
      <c r="B563" s="27"/>
      <c r="C563" s="27"/>
      <c r="D563" s="27"/>
      <c r="E563" s="27"/>
      <c r="F563" s="27"/>
      <c r="G563" s="27"/>
      <c r="H563" s="28"/>
      <c r="I563" s="29"/>
      <c r="J563" s="27"/>
      <c r="K563" s="28"/>
      <c r="L563" s="29"/>
      <c r="M563" s="29"/>
      <c r="N563" s="29"/>
      <c r="O563" s="28"/>
      <c r="P563" s="27"/>
      <c r="Q563" s="24"/>
    </row>
    <row r="564" spans="1:17" ht="12.75">
      <c r="A564" s="23"/>
      <c r="B564" s="27"/>
      <c r="C564" s="27"/>
      <c r="D564" s="27"/>
      <c r="E564" s="27"/>
      <c r="F564" s="27"/>
      <c r="G564" s="27"/>
      <c r="H564" s="28"/>
      <c r="I564" s="29"/>
      <c r="J564" s="27"/>
      <c r="K564" s="28"/>
      <c r="L564" s="29"/>
      <c r="M564" s="29"/>
      <c r="N564" s="29"/>
      <c r="O564" s="28"/>
      <c r="P564" s="27"/>
      <c r="Q564" s="24"/>
    </row>
    <row r="565" spans="1:17" ht="12.75">
      <c r="A565" s="23"/>
      <c r="B565" s="27"/>
      <c r="C565" s="27"/>
      <c r="D565" s="27"/>
      <c r="E565" s="27"/>
      <c r="F565" s="27"/>
      <c r="G565" s="27"/>
      <c r="H565" s="28"/>
      <c r="I565" s="29"/>
      <c r="J565" s="27"/>
      <c r="K565" s="28"/>
      <c r="L565" s="29"/>
      <c r="M565" s="29"/>
      <c r="N565" s="29"/>
      <c r="O565" s="28"/>
      <c r="P565" s="27"/>
      <c r="Q565" s="24"/>
    </row>
    <row r="566" spans="1:17" ht="12.75">
      <c r="A566" s="23"/>
      <c r="B566" s="27"/>
      <c r="C566" s="27"/>
      <c r="D566" s="27"/>
      <c r="E566" s="27"/>
      <c r="F566" s="27"/>
      <c r="G566" s="27"/>
      <c r="H566" s="28"/>
      <c r="I566" s="29"/>
      <c r="J566" s="27"/>
      <c r="K566" s="28"/>
      <c r="L566" s="29"/>
      <c r="M566" s="29"/>
      <c r="N566" s="29"/>
      <c r="O566" s="28"/>
      <c r="P566" s="27"/>
      <c r="Q566" s="24"/>
    </row>
    <row r="567" spans="1:17" ht="12.75">
      <c r="A567" s="23"/>
      <c r="B567" s="27"/>
      <c r="C567" s="27"/>
      <c r="D567" s="27"/>
      <c r="E567" s="27"/>
      <c r="F567" s="27"/>
      <c r="G567" s="27"/>
      <c r="H567" s="28"/>
      <c r="I567" s="29"/>
      <c r="J567" s="27"/>
      <c r="K567" s="28"/>
      <c r="L567" s="29"/>
      <c r="M567" s="29"/>
      <c r="N567" s="29"/>
      <c r="O567" s="28"/>
      <c r="P567" s="27"/>
      <c r="Q567" s="24"/>
    </row>
    <row r="568" spans="1:17" ht="12.75">
      <c r="A568" s="23"/>
      <c r="B568" s="27"/>
      <c r="C568" s="27"/>
      <c r="D568" s="27"/>
      <c r="E568" s="27"/>
      <c r="F568" s="27"/>
      <c r="G568" s="27"/>
      <c r="H568" s="28"/>
      <c r="I568" s="29"/>
      <c r="J568" s="27"/>
      <c r="K568" s="28"/>
      <c r="L568" s="29"/>
      <c r="M568" s="29"/>
      <c r="N568" s="29"/>
      <c r="O568" s="28"/>
      <c r="P568" s="27"/>
      <c r="Q568" s="24"/>
    </row>
    <row r="569" spans="1:17" ht="12.75">
      <c r="A569" s="23"/>
      <c r="B569" s="27"/>
      <c r="C569" s="27"/>
      <c r="D569" s="27"/>
      <c r="E569" s="27"/>
      <c r="F569" s="27"/>
      <c r="G569" s="27"/>
      <c r="H569" s="28"/>
      <c r="I569" s="29"/>
      <c r="J569" s="27"/>
      <c r="K569" s="28"/>
      <c r="L569" s="29"/>
      <c r="M569" s="29"/>
      <c r="N569" s="29"/>
      <c r="O569" s="28"/>
      <c r="P569" s="27"/>
      <c r="Q569" s="24"/>
    </row>
    <row r="570" spans="1:17" ht="12.75">
      <c r="A570" s="23"/>
      <c r="B570" s="27"/>
      <c r="C570" s="27"/>
      <c r="D570" s="27"/>
      <c r="E570" s="27"/>
      <c r="F570" s="27"/>
      <c r="G570" s="27"/>
      <c r="H570" s="28"/>
      <c r="I570" s="29"/>
      <c r="J570" s="27"/>
      <c r="K570" s="28"/>
      <c r="L570" s="29"/>
      <c r="M570" s="29"/>
      <c r="N570" s="29"/>
      <c r="O570" s="28"/>
      <c r="P570" s="27"/>
      <c r="Q570" s="24"/>
    </row>
    <row r="571" spans="1:17" ht="12.75">
      <c r="A571" s="23"/>
      <c r="B571" s="27"/>
      <c r="C571" s="27"/>
      <c r="D571" s="27"/>
      <c r="E571" s="27"/>
      <c r="F571" s="27"/>
      <c r="G571" s="27"/>
      <c r="H571" s="28"/>
      <c r="I571" s="29"/>
      <c r="J571" s="27"/>
      <c r="K571" s="28"/>
      <c r="L571" s="29"/>
      <c r="M571" s="29"/>
      <c r="N571" s="29"/>
      <c r="O571" s="28"/>
      <c r="P571" s="27"/>
      <c r="Q571" s="24"/>
    </row>
    <row r="572" spans="1:17" ht="12.75">
      <c r="A572" s="23"/>
      <c r="B572" s="27"/>
      <c r="C572" s="27"/>
      <c r="D572" s="27"/>
      <c r="E572" s="27"/>
      <c r="F572" s="27"/>
      <c r="G572" s="27"/>
      <c r="H572" s="28"/>
      <c r="I572" s="29"/>
      <c r="J572" s="27"/>
      <c r="K572" s="28"/>
      <c r="L572" s="29"/>
      <c r="M572" s="29"/>
      <c r="N572" s="29"/>
      <c r="O572" s="28"/>
      <c r="P572" s="27"/>
      <c r="Q572" s="24"/>
    </row>
    <row r="573" spans="1:17" ht="12.75">
      <c r="A573" s="23"/>
      <c r="B573" s="27"/>
      <c r="C573" s="27"/>
      <c r="D573" s="27"/>
      <c r="E573" s="27"/>
      <c r="F573" s="27"/>
      <c r="G573" s="27"/>
      <c r="H573" s="28"/>
      <c r="I573" s="29"/>
      <c r="J573" s="27"/>
      <c r="K573" s="28"/>
      <c r="L573" s="29"/>
      <c r="M573" s="29"/>
      <c r="N573" s="29"/>
      <c r="O573" s="28"/>
      <c r="P573" s="27"/>
      <c r="Q573" s="24"/>
    </row>
    <row r="574" spans="1:17" ht="12.75">
      <c r="A574" s="23"/>
      <c r="B574" s="27"/>
      <c r="C574" s="27"/>
      <c r="D574" s="27"/>
      <c r="E574" s="27"/>
      <c r="F574" s="27"/>
      <c r="G574" s="27"/>
      <c r="H574" s="28"/>
      <c r="I574" s="29"/>
      <c r="J574" s="27"/>
      <c r="K574" s="28"/>
      <c r="L574" s="29"/>
      <c r="M574" s="29"/>
      <c r="N574" s="29"/>
      <c r="O574" s="28"/>
      <c r="P574" s="27"/>
      <c r="Q574" s="24"/>
    </row>
    <row r="575" spans="1:17" ht="12.75">
      <c r="A575" s="23"/>
      <c r="B575" s="27"/>
      <c r="C575" s="27"/>
      <c r="D575" s="27"/>
      <c r="E575" s="27"/>
      <c r="F575" s="27"/>
      <c r="G575" s="27"/>
      <c r="H575" s="28"/>
      <c r="I575" s="29"/>
      <c r="J575" s="27"/>
      <c r="K575" s="28"/>
      <c r="L575" s="29"/>
      <c r="M575" s="29"/>
      <c r="N575" s="29"/>
      <c r="O575" s="28"/>
      <c r="P575" s="27"/>
      <c r="Q575" s="24"/>
    </row>
    <row r="576" spans="1:17" ht="12.75">
      <c r="A576" s="23"/>
      <c r="B576" s="27"/>
      <c r="C576" s="27"/>
      <c r="D576" s="27"/>
      <c r="E576" s="27"/>
      <c r="F576" s="27"/>
      <c r="G576" s="27"/>
      <c r="H576" s="28"/>
      <c r="I576" s="29"/>
      <c r="J576" s="27"/>
      <c r="K576" s="28"/>
      <c r="L576" s="29"/>
      <c r="M576" s="29"/>
      <c r="N576" s="29"/>
      <c r="O576" s="28"/>
      <c r="P576" s="27"/>
      <c r="Q576" s="24"/>
    </row>
    <row r="577" spans="1:17" ht="14.25" customHeight="1">
      <c r="A577" s="206" t="s">
        <v>247</v>
      </c>
      <c r="B577" s="206"/>
      <c r="C577" s="206"/>
      <c r="D577" s="206"/>
      <c r="E577" s="206"/>
      <c r="F577" s="206"/>
      <c r="G577" s="206"/>
      <c r="H577" s="37">
        <v>0</v>
      </c>
      <c r="I577" s="31">
        <f>SUM(I534:I576)</f>
        <v>0</v>
      </c>
      <c r="J577" s="68"/>
      <c r="K577" s="30">
        <v>0</v>
      </c>
      <c r="L577" s="31">
        <f>SUM(L534:L576)</f>
        <v>0</v>
      </c>
      <c r="M577" s="31">
        <f>SUM(M534:M576)</f>
        <v>0</v>
      </c>
      <c r="N577" s="31">
        <f>SUM(N534:N576)</f>
        <v>0</v>
      </c>
      <c r="O577" s="32"/>
      <c r="P577" s="33"/>
      <c r="Q577" s="24"/>
    </row>
    <row r="578" spans="1:17" ht="16.5" customHeight="1">
      <c r="A578" s="207" t="s">
        <v>500</v>
      </c>
      <c r="B578" s="207"/>
      <c r="C578" s="207"/>
      <c r="D578" s="207"/>
      <c r="E578" s="207"/>
      <c r="F578" s="207"/>
      <c r="G578" s="207"/>
      <c r="H578" s="39">
        <v>0</v>
      </c>
      <c r="I578" s="40">
        <f>I577+I525+I472+I419+I366+I313+I260+I207+I154+I101+I48</f>
        <v>0</v>
      </c>
      <c r="J578" s="69"/>
      <c r="K578" s="39">
        <v>0</v>
      </c>
      <c r="L578" s="40">
        <f>L577+L525+L472+L419+L366+L313+L260+L207+L154+L101+L48</f>
        <v>0</v>
      </c>
      <c r="M578" s="40">
        <f>M577+M525+M472+M419+M366+M313+M260+M207+M154+M101+M48</f>
        <v>0</v>
      </c>
      <c r="N578" s="40">
        <f>N577+N525+N472+N419+N366+N313+N260+N207+N154+N101+N48</f>
        <v>0</v>
      </c>
      <c r="O578" s="32"/>
      <c r="P578" s="33"/>
      <c r="Q578" s="24"/>
    </row>
    <row r="579" spans="1:17" ht="12.75">
      <c r="A579" s="11" t="e">
        <f>CONCATENATE("Число порядкових номерів на сторінці: ",ЧислоПрописом(COUNTA(A534:A576))," (з ",A534," по ",A576,")")</f>
        <v>#NAME?</v>
      </c>
      <c r="B579" s="33"/>
      <c r="C579" s="33"/>
      <c r="D579" s="33"/>
      <c r="E579" s="33"/>
      <c r="F579" s="33"/>
      <c r="G579" s="34" t="e">
        <f>CONCATENATE("Загальна кількість у натуральних вимірах фактично на сторінці: ",ЧислоПрописом(H577))</f>
        <v>#NAME?</v>
      </c>
      <c r="H579" s="32"/>
      <c r="I579" s="35"/>
      <c r="J579" s="68"/>
      <c r="K579" s="32"/>
      <c r="L579" s="35"/>
      <c r="M579" s="35"/>
      <c r="N579" s="35"/>
      <c r="O579" s="32"/>
      <c r="P579" s="33"/>
      <c r="Q579" s="24"/>
    </row>
    <row r="580" spans="2:17" ht="12.75">
      <c r="B580" s="36"/>
      <c r="C580" s="36"/>
      <c r="E580" s="33"/>
      <c r="G580" s="34" t="e">
        <f>CONCATENATE("Загальна кількість у натуральних вимірах за даними бухобліку на сторінці: ",ЧислоПрописом(K577))</f>
        <v>#NAME?</v>
      </c>
      <c r="H580" s="32"/>
      <c r="I580" s="35"/>
      <c r="J580" s="68"/>
      <c r="K580" s="32"/>
      <c r="L580" s="35"/>
      <c r="M580" s="35"/>
      <c r="N580" s="35"/>
      <c r="O580" s="32"/>
      <c r="P580" s="33"/>
      <c r="Q580" s="24"/>
    </row>
    <row r="581" spans="1:9" ht="15.75">
      <c r="A581" s="41"/>
      <c r="B581" s="42"/>
      <c r="C581" s="42"/>
      <c r="D581" s="42"/>
      <c r="E581" s="42"/>
      <c r="F581" s="42"/>
      <c r="G581" s="42"/>
      <c r="H581" s="42"/>
      <c r="I581" s="42"/>
    </row>
    <row r="582" spans="1:3" ht="15.75">
      <c r="A582" s="43" t="s">
        <v>501</v>
      </c>
      <c r="C582" s="67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67"/>
      <c r="F583" s="21" t="s">
        <v>503</v>
      </c>
    </row>
    <row r="584" spans="1:9" ht="15.75">
      <c r="A584" s="44" t="s">
        <v>502</v>
      </c>
      <c r="C584" s="43" t="e">
        <f>CONCATENATE("б) загальна кількість одиниць,  фактично - ",ЧислоПрописом(H578))</f>
        <v>#NAME?</v>
      </c>
      <c r="I584" s="45"/>
    </row>
    <row r="585" spans="3:7" ht="11.25" customHeight="1">
      <c r="C585" s="67"/>
      <c r="D585" s="65" t="s">
        <v>561</v>
      </c>
      <c r="G585" s="21" t="s">
        <v>503</v>
      </c>
    </row>
    <row r="586" spans="1:9" ht="15.75">
      <c r="A586" s="44" t="s">
        <v>504</v>
      </c>
      <c r="C586" s="43" t="e">
        <f>CONCATENATE("в) вартість фактична - ",СумаПрописом(I578))</f>
        <v>#NAME?</v>
      </c>
      <c r="I586" s="45"/>
    </row>
    <row r="587" spans="3:5" ht="11.25" customHeight="1">
      <c r="C587" s="67"/>
      <c r="E587" s="21" t="s">
        <v>503</v>
      </c>
    </row>
    <row r="588" spans="3:9" ht="15.75">
      <c r="C588" s="43" t="e">
        <f>CONCATENATE("г) загальна кількість одиниць,  за даними бухгалтерського обліку - ",ЧислоПрописом(K578))</f>
        <v>#NAME?</v>
      </c>
      <c r="I588" s="45"/>
    </row>
    <row r="589" spans="1:9" ht="12" customHeight="1">
      <c r="A589" s="44" t="s">
        <v>502</v>
      </c>
      <c r="C589" s="67"/>
      <c r="I589" s="21" t="s">
        <v>503</v>
      </c>
    </row>
    <row r="590" spans="1:9" ht="15.75">
      <c r="A590" s="44" t="s">
        <v>505</v>
      </c>
      <c r="C590" s="43" t="e">
        <f>CONCATENATE("ґ) вартість за даними бухгалтерського обліку - ",СумаПрописом(L578))</f>
        <v>#NAME?</v>
      </c>
      <c r="I590" s="45"/>
    </row>
    <row r="591" spans="1:13" ht="12.75">
      <c r="A591" s="46" t="s">
        <v>506</v>
      </c>
      <c r="B591" s="47"/>
      <c r="C591" s="47"/>
      <c r="D591" s="47"/>
      <c r="E591" s="47"/>
      <c r="F591" s="47"/>
      <c r="G591" s="47"/>
      <c r="H591" s="47"/>
      <c r="I591" s="48" t="s">
        <v>503</v>
      </c>
      <c r="J591" s="47"/>
      <c r="K591" s="47"/>
      <c r="L591" s="47"/>
      <c r="M591" s="47"/>
    </row>
    <row r="592" spans="1:13" ht="15.75">
      <c r="A592" s="49" t="s">
        <v>507</v>
      </c>
      <c r="B592" s="50"/>
      <c r="C592" s="219" t="str">
        <f>Заполнить!B12</f>
        <v>Директор НВК</v>
      </c>
      <c r="D592" s="219"/>
      <c r="E592" s="219"/>
      <c r="F592" s="219"/>
      <c r="G592" s="219"/>
      <c r="H592" s="52"/>
      <c r="I592" s="53"/>
      <c r="J592" s="52"/>
      <c r="K592" s="220" t="str">
        <f>Заполнить!H12</f>
        <v>М.О.Дудка</v>
      </c>
      <c r="L592" s="220"/>
      <c r="M592" s="220"/>
    </row>
    <row r="593" spans="1:13" ht="12.75">
      <c r="A593" s="50"/>
      <c r="B593" s="50"/>
      <c r="C593" s="221" t="s">
        <v>525</v>
      </c>
      <c r="D593" s="221"/>
      <c r="E593" s="221"/>
      <c r="F593" s="221"/>
      <c r="G593" s="221"/>
      <c r="H593" s="56"/>
      <c r="I593" s="55" t="s">
        <v>223</v>
      </c>
      <c r="J593" s="56"/>
      <c r="K593" s="221" t="s">
        <v>526</v>
      </c>
      <c r="L593" s="221"/>
      <c r="M593" s="221"/>
    </row>
    <row r="594" spans="1:13" ht="15.75">
      <c r="A594" s="49" t="s">
        <v>508</v>
      </c>
      <c r="B594" s="50"/>
      <c r="C594" s="219" t="str">
        <f>Заполнить!B13</f>
        <v>Головний бухгалтер</v>
      </c>
      <c r="D594" s="219"/>
      <c r="E594" s="219"/>
      <c r="F594" s="219"/>
      <c r="G594" s="219"/>
      <c r="H594" s="52"/>
      <c r="I594" s="53"/>
      <c r="J594" s="52"/>
      <c r="K594" s="220" t="str">
        <f>Заполнить!H13</f>
        <v>В.П.Славич</v>
      </c>
      <c r="L594" s="220"/>
      <c r="M594" s="220"/>
    </row>
    <row r="595" spans="1:13" ht="12.75">
      <c r="A595" s="50"/>
      <c r="B595" s="50"/>
      <c r="C595" s="221" t="s">
        <v>525</v>
      </c>
      <c r="D595" s="221"/>
      <c r="E595" s="221"/>
      <c r="F595" s="221"/>
      <c r="G595" s="221"/>
      <c r="H595" s="56"/>
      <c r="I595" s="55" t="s">
        <v>223</v>
      </c>
      <c r="J595" s="56"/>
      <c r="K595" s="221" t="s">
        <v>526</v>
      </c>
      <c r="L595" s="221"/>
      <c r="M595" s="221"/>
    </row>
    <row r="596" spans="1:16" ht="15.75">
      <c r="A596" s="50"/>
      <c r="B596" s="50"/>
      <c r="C596" s="219" t="str">
        <f>Заполнить!B14</f>
        <v>ЗДНВР</v>
      </c>
      <c r="D596" s="219"/>
      <c r="E596" s="219"/>
      <c r="F596" s="219"/>
      <c r="G596" s="219"/>
      <c r="H596" s="52"/>
      <c r="I596" s="53"/>
      <c r="J596" s="52"/>
      <c r="K596" s="220" t="str">
        <f>Заполнить!H14</f>
        <v>Т.С.Солдатенко</v>
      </c>
      <c r="L596" s="220"/>
      <c r="M596" s="220"/>
      <c r="N596" s="43"/>
      <c r="O596" s="43"/>
      <c r="P596" s="43"/>
    </row>
    <row r="597" spans="1:16" ht="12.75" customHeight="1">
      <c r="A597" s="50"/>
      <c r="B597" s="50"/>
      <c r="C597" s="221" t="s">
        <v>525</v>
      </c>
      <c r="D597" s="221"/>
      <c r="E597" s="221"/>
      <c r="F597" s="221"/>
      <c r="G597" s="221"/>
      <c r="H597" s="56"/>
      <c r="I597" s="55" t="s">
        <v>223</v>
      </c>
      <c r="J597" s="56"/>
      <c r="K597" s="221" t="s">
        <v>526</v>
      </c>
      <c r="L597" s="221"/>
      <c r="M597" s="221"/>
      <c r="N597" s="43"/>
      <c r="O597" s="43"/>
      <c r="P597" s="43"/>
    </row>
    <row r="598" spans="1:16" ht="15.75">
      <c r="A598" s="50"/>
      <c r="B598" s="50"/>
      <c r="C598" s="219" t="str">
        <f>Заполнить!B15</f>
        <v>Профсоюз</v>
      </c>
      <c r="D598" s="219"/>
      <c r="E598" s="219"/>
      <c r="F598" s="219"/>
      <c r="G598" s="219"/>
      <c r="H598" s="52"/>
      <c r="I598" s="53"/>
      <c r="J598" s="52"/>
      <c r="K598" s="220" t="str">
        <f>Заполнить!H15</f>
        <v>М.А.Колесник</v>
      </c>
      <c r="L598" s="220"/>
      <c r="M598" s="220"/>
      <c r="N598" s="43"/>
      <c r="O598" s="43"/>
      <c r="P598" s="43"/>
    </row>
    <row r="599" spans="1:16" ht="12.75" customHeight="1">
      <c r="A599" s="50"/>
      <c r="B599" s="50"/>
      <c r="C599" s="221" t="s">
        <v>525</v>
      </c>
      <c r="D599" s="221"/>
      <c r="E599" s="221"/>
      <c r="F599" s="221"/>
      <c r="G599" s="221"/>
      <c r="H599" s="56"/>
      <c r="I599" s="55" t="s">
        <v>223</v>
      </c>
      <c r="J599" s="56"/>
      <c r="K599" s="221" t="s">
        <v>526</v>
      </c>
      <c r="L599" s="221"/>
      <c r="M599" s="221"/>
      <c r="N599" s="43"/>
      <c r="O599" s="43"/>
      <c r="P599" s="43"/>
    </row>
    <row r="600" spans="1:16" ht="12.75" customHeight="1">
      <c r="A600" s="50"/>
      <c r="B600" s="50"/>
      <c r="C600" s="219" t="str">
        <f>Заполнить!B16</f>
        <v>Завгосп</v>
      </c>
      <c r="D600" s="219"/>
      <c r="E600" s="219"/>
      <c r="F600" s="219"/>
      <c r="G600" s="219"/>
      <c r="H600" s="52"/>
      <c r="I600" s="53"/>
      <c r="J600" s="52"/>
      <c r="K600" s="220" t="str">
        <f>Заполнить!H16</f>
        <v>О.О.Солдатенко</v>
      </c>
      <c r="L600" s="220"/>
      <c r="M600" s="220"/>
      <c r="N600" s="43"/>
      <c r="O600" s="43"/>
      <c r="P600" s="43"/>
    </row>
    <row r="601" spans="1:16" ht="12.75" customHeight="1">
      <c r="A601" s="50"/>
      <c r="B601" s="50"/>
      <c r="C601" s="221" t="s">
        <v>525</v>
      </c>
      <c r="D601" s="221"/>
      <c r="E601" s="221"/>
      <c r="F601" s="221"/>
      <c r="G601" s="221"/>
      <c r="H601" s="56"/>
      <c r="I601" s="55" t="s">
        <v>223</v>
      </c>
      <c r="J601" s="56"/>
      <c r="K601" s="221" t="s">
        <v>526</v>
      </c>
      <c r="L601" s="221"/>
      <c r="M601" s="221"/>
      <c r="N601" s="43"/>
      <c r="O601" s="43"/>
      <c r="P601" s="43"/>
    </row>
    <row r="602" spans="1:16" ht="12.75" customHeight="1" hidden="1">
      <c r="A602" s="50"/>
      <c r="B602" s="50"/>
      <c r="C602" s="219">
        <f>Заполнить!B17</f>
        <v>0</v>
      </c>
      <c r="D602" s="219"/>
      <c r="E602" s="219"/>
      <c r="F602" s="219"/>
      <c r="G602" s="219"/>
      <c r="H602" s="52"/>
      <c r="I602" s="53"/>
      <c r="J602" s="52"/>
      <c r="K602" s="220">
        <f>Заполнить!H17</f>
        <v>0</v>
      </c>
      <c r="L602" s="220"/>
      <c r="M602" s="220"/>
      <c r="N602" s="43"/>
      <c r="O602" s="43"/>
      <c r="P602" s="43"/>
    </row>
    <row r="603" spans="1:16" ht="12.75" customHeight="1" hidden="1">
      <c r="A603" s="50"/>
      <c r="B603" s="50"/>
      <c r="C603" s="221" t="s">
        <v>525</v>
      </c>
      <c r="D603" s="221"/>
      <c r="E603" s="221"/>
      <c r="F603" s="221"/>
      <c r="G603" s="221"/>
      <c r="H603" s="56"/>
      <c r="I603" s="55" t="s">
        <v>223</v>
      </c>
      <c r="J603" s="56"/>
      <c r="K603" s="221" t="s">
        <v>526</v>
      </c>
      <c r="L603" s="221"/>
      <c r="M603" s="221"/>
      <c r="N603" s="43"/>
      <c r="O603" s="43"/>
      <c r="P603" s="43"/>
    </row>
    <row r="604" spans="1:16" ht="12.75" customHeight="1" hidden="1">
      <c r="A604" s="50"/>
      <c r="B604" s="50"/>
      <c r="C604" s="219">
        <f>Заполнить!B18</f>
        <v>0</v>
      </c>
      <c r="D604" s="219"/>
      <c r="E604" s="219"/>
      <c r="F604" s="219"/>
      <c r="G604" s="219"/>
      <c r="H604" s="52"/>
      <c r="I604" s="53"/>
      <c r="J604" s="52"/>
      <c r="K604" s="220">
        <f>Заполнить!H18</f>
        <v>0</v>
      </c>
      <c r="L604" s="220"/>
      <c r="M604" s="220"/>
      <c r="N604" s="43"/>
      <c r="O604" s="43"/>
      <c r="P604" s="43"/>
    </row>
    <row r="605" spans="1:16" ht="12.75" customHeight="1" hidden="1">
      <c r="A605" s="50"/>
      <c r="B605" s="50"/>
      <c r="C605" s="221" t="s">
        <v>525</v>
      </c>
      <c r="D605" s="221"/>
      <c r="E605" s="221"/>
      <c r="F605" s="221"/>
      <c r="G605" s="221"/>
      <c r="H605" s="56"/>
      <c r="I605" s="55" t="s">
        <v>223</v>
      </c>
      <c r="J605" s="56"/>
      <c r="K605" s="221" t="s">
        <v>526</v>
      </c>
      <c r="L605" s="221"/>
      <c r="M605" s="221"/>
      <c r="N605" s="43"/>
      <c r="O605" s="43"/>
      <c r="P605" s="43"/>
    </row>
    <row r="606" spans="1:16" ht="12.75" customHeight="1" hidden="1">
      <c r="A606" s="50"/>
      <c r="B606" s="50"/>
      <c r="C606" s="219">
        <f>Заполнить!B19</f>
        <v>0</v>
      </c>
      <c r="D606" s="219"/>
      <c r="E606" s="219"/>
      <c r="F606" s="219"/>
      <c r="G606" s="219"/>
      <c r="H606" s="52"/>
      <c r="I606" s="53"/>
      <c r="J606" s="52"/>
      <c r="K606" s="220">
        <f>Заполнить!H19</f>
        <v>0</v>
      </c>
      <c r="L606" s="220"/>
      <c r="M606" s="220"/>
      <c r="N606" s="43"/>
      <c r="O606" s="43"/>
      <c r="P606" s="43"/>
    </row>
    <row r="607" spans="1:16" ht="12.75" customHeight="1" hidden="1">
      <c r="A607" s="50"/>
      <c r="B607" s="50"/>
      <c r="C607" s="221" t="s">
        <v>525</v>
      </c>
      <c r="D607" s="221"/>
      <c r="E607" s="221"/>
      <c r="F607" s="221"/>
      <c r="G607" s="221"/>
      <c r="H607" s="56"/>
      <c r="I607" s="55" t="s">
        <v>223</v>
      </c>
      <c r="J607" s="56"/>
      <c r="K607" s="221" t="s">
        <v>526</v>
      </c>
      <c r="L607" s="221"/>
      <c r="M607" s="221"/>
      <c r="N607" s="43"/>
      <c r="O607" s="43"/>
      <c r="P607" s="43"/>
    </row>
    <row r="608" spans="1:16" ht="12.75" customHeight="1" hidden="1">
      <c r="A608" s="50"/>
      <c r="B608" s="50"/>
      <c r="C608" s="219">
        <f>Заполнить!B20</f>
        <v>0</v>
      </c>
      <c r="D608" s="219"/>
      <c r="E608" s="219"/>
      <c r="F608" s="219"/>
      <c r="G608" s="219"/>
      <c r="H608" s="52"/>
      <c r="I608" s="53"/>
      <c r="J608" s="52"/>
      <c r="K608" s="220">
        <f>Заполнить!H20</f>
        <v>0</v>
      </c>
      <c r="L608" s="220"/>
      <c r="M608" s="220"/>
      <c r="N608" s="43"/>
      <c r="O608" s="43"/>
      <c r="P608" s="43"/>
    </row>
    <row r="609" spans="1:16" ht="12.75" customHeight="1" hidden="1">
      <c r="A609" s="50"/>
      <c r="B609" s="50"/>
      <c r="C609" s="221" t="s">
        <v>525</v>
      </c>
      <c r="D609" s="221"/>
      <c r="E609" s="221"/>
      <c r="F609" s="221"/>
      <c r="G609" s="221"/>
      <c r="H609" s="56"/>
      <c r="I609" s="55" t="s">
        <v>223</v>
      </c>
      <c r="J609" s="56"/>
      <c r="K609" s="221" t="s">
        <v>526</v>
      </c>
      <c r="L609" s="221"/>
      <c r="M609" s="221"/>
      <c r="N609" s="43"/>
      <c r="O609" s="43"/>
      <c r="P609" s="43"/>
    </row>
    <row r="610" spans="1:16" ht="12.75" customHeight="1" hidden="1">
      <c r="A610" s="50"/>
      <c r="B610" s="50"/>
      <c r="C610" s="219">
        <f>Заполнить!B21</f>
        <v>0</v>
      </c>
      <c r="D610" s="219"/>
      <c r="E610" s="219"/>
      <c r="F610" s="219"/>
      <c r="G610" s="219"/>
      <c r="H610" s="52"/>
      <c r="I610" s="53"/>
      <c r="J610" s="52"/>
      <c r="K610" s="220">
        <f>Заполнить!H21</f>
        <v>0</v>
      </c>
      <c r="L610" s="220"/>
      <c r="M610" s="220"/>
      <c r="N610" s="43"/>
      <c r="O610" s="43"/>
      <c r="P610" s="43"/>
    </row>
    <row r="611" spans="1:16" ht="12.75" customHeight="1" hidden="1">
      <c r="A611" s="50"/>
      <c r="B611" s="50"/>
      <c r="C611" s="221" t="s">
        <v>525</v>
      </c>
      <c r="D611" s="221"/>
      <c r="E611" s="221"/>
      <c r="F611" s="221"/>
      <c r="G611" s="221"/>
      <c r="H611" s="56"/>
      <c r="I611" s="55" t="s">
        <v>223</v>
      </c>
      <c r="J611" s="56"/>
      <c r="K611" s="221" t="s">
        <v>526</v>
      </c>
      <c r="L611" s="221"/>
      <c r="M611" s="221"/>
      <c r="N611" s="43"/>
      <c r="O611" s="43"/>
      <c r="P611" s="43"/>
    </row>
    <row r="612" spans="1:16" ht="12.75" customHeight="1" hidden="1">
      <c r="A612" s="50"/>
      <c r="B612" s="50"/>
      <c r="C612" s="219">
        <f>Заполнить!B22</f>
        <v>0</v>
      </c>
      <c r="D612" s="219"/>
      <c r="E612" s="219"/>
      <c r="F612" s="219"/>
      <c r="G612" s="219"/>
      <c r="H612" s="52"/>
      <c r="I612" s="53"/>
      <c r="J612" s="52"/>
      <c r="K612" s="220">
        <f>Заполнить!H22</f>
        <v>0</v>
      </c>
      <c r="L612" s="220"/>
      <c r="M612" s="220"/>
      <c r="N612" s="43"/>
      <c r="O612" s="43"/>
      <c r="P612" s="43"/>
    </row>
    <row r="613" spans="1:16" ht="12.75" customHeight="1" hidden="1">
      <c r="A613" s="50"/>
      <c r="B613" s="50"/>
      <c r="C613" s="221" t="s">
        <v>525</v>
      </c>
      <c r="D613" s="221"/>
      <c r="E613" s="221"/>
      <c r="F613" s="221"/>
      <c r="G613" s="221"/>
      <c r="H613" s="56"/>
      <c r="I613" s="55" t="s">
        <v>223</v>
      </c>
      <c r="J613" s="56"/>
      <c r="K613" s="221" t="s">
        <v>526</v>
      </c>
      <c r="L613" s="221"/>
      <c r="M613" s="221"/>
      <c r="N613" s="43"/>
      <c r="O613" s="43"/>
      <c r="P613" s="43"/>
    </row>
    <row r="614" spans="1:16" ht="12.75" customHeight="1" hidden="1">
      <c r="A614" s="50"/>
      <c r="B614" s="50"/>
      <c r="C614" s="219">
        <f>Заполнить!B23</f>
        <v>0</v>
      </c>
      <c r="D614" s="219"/>
      <c r="E614" s="219"/>
      <c r="F614" s="219"/>
      <c r="G614" s="219"/>
      <c r="H614" s="52"/>
      <c r="I614" s="53"/>
      <c r="J614" s="52"/>
      <c r="K614" s="220">
        <f>Заполнить!H23</f>
        <v>0</v>
      </c>
      <c r="L614" s="220"/>
      <c r="M614" s="220"/>
      <c r="N614" s="43"/>
      <c r="O614" s="43"/>
      <c r="P614" s="43"/>
    </row>
    <row r="615" spans="1:16" ht="12.75" customHeight="1" hidden="1">
      <c r="A615" s="50"/>
      <c r="B615" s="50"/>
      <c r="C615" s="221" t="s">
        <v>525</v>
      </c>
      <c r="D615" s="221"/>
      <c r="E615" s="221"/>
      <c r="F615" s="221"/>
      <c r="G615" s="221"/>
      <c r="H615" s="56"/>
      <c r="I615" s="55" t="s">
        <v>223</v>
      </c>
      <c r="J615" s="56"/>
      <c r="K615" s="221" t="s">
        <v>526</v>
      </c>
      <c r="L615" s="221"/>
      <c r="M615" s="221"/>
      <c r="N615" s="43"/>
      <c r="O615" s="43"/>
      <c r="P615" s="43"/>
    </row>
    <row r="616" spans="1:16" ht="12.75" customHeight="1" hidden="1">
      <c r="A616" s="50"/>
      <c r="B616" s="50"/>
      <c r="C616" s="219">
        <f>Заполнить!B24</f>
        <v>0</v>
      </c>
      <c r="D616" s="219"/>
      <c r="E616" s="219"/>
      <c r="F616" s="219"/>
      <c r="G616" s="219"/>
      <c r="H616" s="52"/>
      <c r="I616" s="53"/>
      <c r="J616" s="52"/>
      <c r="K616" s="220">
        <f>Заполнить!H24</f>
        <v>0</v>
      </c>
      <c r="L616" s="220"/>
      <c r="M616" s="220"/>
      <c r="N616" s="43"/>
      <c r="O616" s="43"/>
      <c r="P616" s="43"/>
    </row>
    <row r="617" spans="1:16" ht="12.75" customHeight="1" hidden="1">
      <c r="A617" s="50"/>
      <c r="B617" s="50"/>
      <c r="C617" s="221" t="s">
        <v>525</v>
      </c>
      <c r="D617" s="221"/>
      <c r="E617" s="221"/>
      <c r="F617" s="221"/>
      <c r="G617" s="221"/>
      <c r="H617" s="56"/>
      <c r="I617" s="55" t="s">
        <v>223</v>
      </c>
      <c r="J617" s="56"/>
      <c r="K617" s="221" t="s">
        <v>526</v>
      </c>
      <c r="L617" s="221"/>
      <c r="M617" s="221"/>
      <c r="N617" s="43"/>
      <c r="O617" s="43"/>
      <c r="P617" s="43"/>
    </row>
    <row r="618" spans="1:16" ht="12.75" customHeight="1" hidden="1">
      <c r="A618" s="50"/>
      <c r="B618" s="50"/>
      <c r="C618" s="219">
        <f>Заполнить!B25</f>
        <v>0</v>
      </c>
      <c r="D618" s="219"/>
      <c r="E618" s="219"/>
      <c r="F618" s="219"/>
      <c r="G618" s="219"/>
      <c r="H618" s="52"/>
      <c r="I618" s="53"/>
      <c r="J618" s="52"/>
      <c r="K618" s="220">
        <f>Заполнить!H25</f>
        <v>0</v>
      </c>
      <c r="L618" s="220"/>
      <c r="M618" s="220"/>
      <c r="N618" s="43"/>
      <c r="O618" s="43"/>
      <c r="P618" s="43"/>
    </row>
    <row r="619" spans="1:16" ht="12.75" customHeight="1" hidden="1">
      <c r="A619" s="50"/>
      <c r="B619" s="50"/>
      <c r="C619" s="221" t="s">
        <v>525</v>
      </c>
      <c r="D619" s="221"/>
      <c r="E619" s="221"/>
      <c r="F619" s="221"/>
      <c r="G619" s="221"/>
      <c r="H619" s="56"/>
      <c r="I619" s="55" t="s">
        <v>223</v>
      </c>
      <c r="J619" s="56"/>
      <c r="K619" s="221" t="s">
        <v>526</v>
      </c>
      <c r="L619" s="221"/>
      <c r="M619" s="221"/>
      <c r="N619" s="43"/>
      <c r="O619" s="43"/>
      <c r="P619" s="43"/>
    </row>
    <row r="620" spans="1:16" ht="12.75" customHeight="1" hidden="1">
      <c r="A620" s="50"/>
      <c r="B620" s="50"/>
      <c r="C620" s="219">
        <f>Заполнить!B26</f>
        <v>0</v>
      </c>
      <c r="D620" s="219"/>
      <c r="E620" s="219"/>
      <c r="F620" s="219"/>
      <c r="G620" s="219"/>
      <c r="H620" s="52"/>
      <c r="I620" s="53"/>
      <c r="J620" s="52"/>
      <c r="K620" s="220">
        <f>Заполнить!H26</f>
        <v>0</v>
      </c>
      <c r="L620" s="220"/>
      <c r="M620" s="220"/>
      <c r="N620" s="43"/>
      <c r="O620" s="43"/>
      <c r="P620" s="43"/>
    </row>
    <row r="621" spans="1:13" ht="12.75" hidden="1">
      <c r="A621" s="47"/>
      <c r="B621" s="47"/>
      <c r="C621" s="221" t="s">
        <v>525</v>
      </c>
      <c r="D621" s="221"/>
      <c r="E621" s="221"/>
      <c r="F621" s="221"/>
      <c r="G621" s="221"/>
      <c r="H621" s="56"/>
      <c r="I621" s="55" t="s">
        <v>223</v>
      </c>
      <c r="J621" s="56"/>
      <c r="K621" s="221" t="s">
        <v>526</v>
      </c>
      <c r="L621" s="221"/>
      <c r="M621" s="221"/>
    </row>
    <row r="622" spans="1:16" ht="15.75" customHeight="1">
      <c r="A622" s="208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</row>
    <row r="623" spans="1:16" ht="15.75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</row>
    <row r="624" ht="30.75" customHeight="1">
      <c r="A624" s="57" t="s">
        <v>222</v>
      </c>
    </row>
    <row r="625" spans="1:12" ht="12.75">
      <c r="A625" s="44" t="str">
        <f>Заполнить!B6</f>
        <v>«___»__грудня___20_20_ р.</v>
      </c>
      <c r="C625" s="222">
        <f>C23</f>
        <v>0</v>
      </c>
      <c r="D625" s="222"/>
      <c r="E625" s="222"/>
      <c r="F625" s="222"/>
      <c r="H625" s="58"/>
      <c r="J625" s="222" t="str">
        <f>I23</f>
        <v>О.О.Солдатенко</v>
      </c>
      <c r="K625" s="222"/>
      <c r="L625" s="222"/>
    </row>
    <row r="626" spans="1:12" ht="12.75">
      <c r="A626" s="59"/>
      <c r="C626" s="210" t="s">
        <v>562</v>
      </c>
      <c r="D626" s="210"/>
      <c r="E626" s="210"/>
      <c r="F626" s="210"/>
      <c r="H626" s="60" t="s">
        <v>509</v>
      </c>
      <c r="J626" s="210" t="s">
        <v>526</v>
      </c>
      <c r="K626" s="210"/>
      <c r="L626" s="210"/>
    </row>
    <row r="627" spans="1:12" ht="15.75">
      <c r="A627" s="43" t="s">
        <v>510</v>
      </c>
      <c r="D627" s="222"/>
      <c r="E627" s="222"/>
      <c r="F627" s="222"/>
      <c r="H627" s="61"/>
      <c r="J627" s="223"/>
      <c r="K627" s="223"/>
      <c r="L627" s="223"/>
    </row>
    <row r="628" spans="4:12" ht="12.75">
      <c r="D628" s="217" t="s">
        <v>525</v>
      </c>
      <c r="E628" s="217"/>
      <c r="F628" s="217"/>
      <c r="H628" s="60" t="s">
        <v>223</v>
      </c>
      <c r="J628" s="210" t="s">
        <v>526</v>
      </c>
      <c r="K628" s="210"/>
      <c r="L628" s="210"/>
    </row>
    <row r="629" ht="15.75">
      <c r="A629" s="43" t="s">
        <v>511</v>
      </c>
    </row>
    <row r="630" spans="1:12" ht="12.75">
      <c r="A630" s="44" t="str">
        <f>Заполнить!B6</f>
        <v>«___»__грудня___20_20_ р.</v>
      </c>
      <c r="C630" s="223"/>
      <c r="D630" s="223"/>
      <c r="E630" s="223"/>
      <c r="F630" s="223"/>
      <c r="H630" s="58"/>
      <c r="J630" s="224"/>
      <c r="K630" s="224"/>
      <c r="L630" s="224"/>
    </row>
    <row r="631" spans="1:12" ht="12.75">
      <c r="A631" s="59" t="s">
        <v>512</v>
      </c>
      <c r="C631" s="217" t="s">
        <v>525</v>
      </c>
      <c r="D631" s="217"/>
      <c r="E631" s="217"/>
      <c r="F631" s="217"/>
      <c r="H631" s="60" t="s">
        <v>223</v>
      </c>
      <c r="J631" s="225" t="s">
        <v>526</v>
      </c>
      <c r="K631" s="225"/>
      <c r="L631" s="225"/>
    </row>
    <row r="632" ht="12.75">
      <c r="A632" s="59" t="s">
        <v>513</v>
      </c>
    </row>
    <row r="633" ht="12.75">
      <c r="A633" s="62" t="s">
        <v>514</v>
      </c>
    </row>
  </sheetData>
  <sheetProtection selectLockedCells="1" selectUnlockedCells="1"/>
  <mergeCells count="315">
    <mergeCell ref="C631:F631"/>
    <mergeCell ref="J631:L631"/>
    <mergeCell ref="D628:F628"/>
    <mergeCell ref="J628:L628"/>
    <mergeCell ref="C630:F630"/>
    <mergeCell ref="J630:L630"/>
    <mergeCell ref="C626:F626"/>
    <mergeCell ref="J626:L626"/>
    <mergeCell ref="D627:F627"/>
    <mergeCell ref="J627:L627"/>
    <mergeCell ref="C621:G621"/>
    <mergeCell ref="K621:M621"/>
    <mergeCell ref="A622:P623"/>
    <mergeCell ref="C625:F625"/>
    <mergeCell ref="J625:L625"/>
    <mergeCell ref="C619:G619"/>
    <mergeCell ref="K619:M619"/>
    <mergeCell ref="C620:G620"/>
    <mergeCell ref="K620:M620"/>
    <mergeCell ref="C617:G617"/>
    <mergeCell ref="K617:M617"/>
    <mergeCell ref="C618:G618"/>
    <mergeCell ref="K618:M618"/>
    <mergeCell ref="C615:G615"/>
    <mergeCell ref="K615:M615"/>
    <mergeCell ref="C616:G616"/>
    <mergeCell ref="K616:M616"/>
    <mergeCell ref="C613:G613"/>
    <mergeCell ref="K613:M613"/>
    <mergeCell ref="C614:G614"/>
    <mergeCell ref="K614:M614"/>
    <mergeCell ref="C611:G611"/>
    <mergeCell ref="K611:M611"/>
    <mergeCell ref="C612:G612"/>
    <mergeCell ref="K612:M612"/>
    <mergeCell ref="C609:G609"/>
    <mergeCell ref="K609:M609"/>
    <mergeCell ref="C610:G610"/>
    <mergeCell ref="K610:M610"/>
    <mergeCell ref="C607:G607"/>
    <mergeCell ref="K607:M607"/>
    <mergeCell ref="C608:G608"/>
    <mergeCell ref="K608:M608"/>
    <mergeCell ref="C605:G605"/>
    <mergeCell ref="K605:M605"/>
    <mergeCell ref="C606:G606"/>
    <mergeCell ref="K606:M606"/>
    <mergeCell ref="C603:G603"/>
    <mergeCell ref="K603:M603"/>
    <mergeCell ref="C604:G604"/>
    <mergeCell ref="K604:M604"/>
    <mergeCell ref="C601:G601"/>
    <mergeCell ref="K601:M601"/>
    <mergeCell ref="C602:G602"/>
    <mergeCell ref="K602:M602"/>
    <mergeCell ref="C599:G599"/>
    <mergeCell ref="K599:M599"/>
    <mergeCell ref="C600:G600"/>
    <mergeCell ref="K600:M600"/>
    <mergeCell ref="C597:G597"/>
    <mergeCell ref="K597:M597"/>
    <mergeCell ref="C598:G598"/>
    <mergeCell ref="K598:M598"/>
    <mergeCell ref="C595:G595"/>
    <mergeCell ref="K595:M595"/>
    <mergeCell ref="C596:G596"/>
    <mergeCell ref="K596:M596"/>
    <mergeCell ref="C593:G593"/>
    <mergeCell ref="K593:M593"/>
    <mergeCell ref="C594:G594"/>
    <mergeCell ref="K594:M594"/>
    <mergeCell ref="O531:O532"/>
    <mergeCell ref="A577:G577"/>
    <mergeCell ref="A578:G578"/>
    <mergeCell ref="C592:G592"/>
    <mergeCell ref="K592:M592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H104:I106"/>
    <mergeCell ref="J104:J108"/>
    <mergeCell ref="K104:O106"/>
    <mergeCell ref="P104:P108"/>
    <mergeCell ref="H107:H108"/>
    <mergeCell ref="I107:I108"/>
    <mergeCell ref="K107:K108"/>
    <mergeCell ref="L107:L108"/>
    <mergeCell ref="M107:M108"/>
    <mergeCell ref="N107:N108"/>
    <mergeCell ref="A101:G101"/>
    <mergeCell ref="A104:A108"/>
    <mergeCell ref="B104:B108"/>
    <mergeCell ref="C104:C108"/>
    <mergeCell ref="D104:F105"/>
    <mergeCell ref="G104:G108"/>
    <mergeCell ref="D106:D108"/>
    <mergeCell ref="E106:E108"/>
    <mergeCell ref="F106:F108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G51:G55"/>
    <mergeCell ref="H51:I53"/>
    <mergeCell ref="J51:J55"/>
    <mergeCell ref="K51:O53"/>
    <mergeCell ref="O54:O55"/>
    <mergeCell ref="A51:A55"/>
    <mergeCell ref="B51:B55"/>
    <mergeCell ref="C51:C55"/>
    <mergeCell ref="D51:F52"/>
    <mergeCell ref="N39:N40"/>
    <mergeCell ref="O39:O40"/>
    <mergeCell ref="Q39:Q40"/>
    <mergeCell ref="A48:G4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A19:P19"/>
    <mergeCell ref="A20:P21"/>
    <mergeCell ref="A23:B23"/>
    <mergeCell ref="C23:E23"/>
    <mergeCell ref="I23:K23"/>
    <mergeCell ref="A14:P14"/>
    <mergeCell ref="A15:P15"/>
    <mergeCell ref="B16:D16"/>
    <mergeCell ref="A17:D17"/>
    <mergeCell ref="A9:P9"/>
    <mergeCell ref="A11:P11"/>
    <mergeCell ref="A12:P12"/>
    <mergeCell ref="A13:P13"/>
    <mergeCell ref="A4:D4"/>
    <mergeCell ref="A5:D5"/>
    <mergeCell ref="A7:P7"/>
    <mergeCell ref="A8:P8"/>
  </mergeCells>
  <dataValidations count="1">
    <dataValidation type="list" allowBlank="1" showErrorMessage="1" sqref="A13:P13">
      <formula1>oz</formula1>
      <formula2>0</formula2>
    </dataValidation>
  </dataValidations>
  <printOptions/>
  <pageMargins left="0.31527777777777777" right="0.31527777777777777" top="0.3402777777777778" bottom="0.1597222222222222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2021-01-11T13:36:53Z</dcterms:created>
  <dcterms:modified xsi:type="dcterms:W3CDTF">2021-01-11T13:36:55Z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