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" yWindow="1272" windowWidth="11316" windowHeight="7728" tabRatio="822" firstSheet="2" activeTab="3"/>
  </bookViews>
  <sheets>
    <sheet name="temp" sheetId="1" state="hidden" r:id="rId1"/>
    <sheet name="pr" sheetId="2" state="hidden" r:id="rId2"/>
    <sheet name="главная страница" sheetId="3" r:id="rId3"/>
    <sheet name="104,105,106" sheetId="4" r:id="rId4"/>
  </sheets>
  <definedNames>
    <definedName name="inma">#REF!</definedName>
    <definedName name="ki">'pr'!$E$28:$E$30</definedName>
    <definedName name="na">'pr'!$E$23:$E$24</definedName>
    <definedName name="oz">'pr'!$E$5:$E$13</definedName>
    <definedName name="Zapasi">#REF!</definedName>
    <definedName name="_xlnm.Print_Area" localSheetId="3">'104,105,106'!$A$1:$P$171</definedName>
  </definedNames>
  <calcPr fullCalcOnLoad="1"/>
</workbook>
</file>

<file path=xl/sharedStrings.xml><?xml version="1.0" encoding="utf-8"?>
<sst xmlns="http://schemas.openxmlformats.org/spreadsheetml/2006/main" count="533" uniqueCount="376">
  <si>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</si>
  <si>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</si>
  <si>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</si>
  <si>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</si>
  <si>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</si>
  <si>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</si>
  <si>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</si>
  <si>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</si>
  <si>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</si>
  <si>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</si>
  <si>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</si>
  <si>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</si>
  <si>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</si>
  <si>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</si>
  <si>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</si>
  <si>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</si>
  <si>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</si>
  <si>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</si>
  <si>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</si>
  <si>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</si>
  <si>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</si>
  <si>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</si>
  <si>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</si>
  <si>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</si>
  <si>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</si>
  <si>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>№
з/п</t>
  </si>
  <si>
    <t>Рахунок, субрахунок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</si>
  <si>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</si>
  <si>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Код ЭДРПОУ</t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</si>
  <si>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</si>
  <si>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</si>
  <si>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</si>
  <si>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</si>
  <si>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</si>
  <si>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</si>
  <si>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</si>
  <si>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</si>
  <si>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</si>
  <si>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</si>
  <si>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</si>
  <si>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</si>
  <si>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</si>
  <si>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</si>
  <si>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</si>
  <si>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</si>
  <si>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</si>
  <si>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</si>
  <si>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</si>
  <si>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</si>
  <si>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</si>
  <si>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</si>
  <si>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</si>
  <si>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</si>
  <si>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</si>
  <si>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</si>
  <si>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</si>
  <si>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</si>
  <si>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</si>
  <si>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</si>
  <si>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</si>
  <si>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</si>
  <si>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</si>
  <si>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</si>
  <si>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</si>
  <si>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</si>
  <si>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</si>
  <si>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</si>
  <si>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</si>
  <si>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</si>
  <si>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</si>
  <si>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</si>
  <si>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</si>
  <si>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</si>
  <si>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</si>
  <si>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</si>
  <si>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</si>
  <si>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</si>
  <si>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</si>
  <si>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</si>
  <si>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</si>
  <si>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</si>
  <si>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</si>
  <si>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</si>
  <si>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</si>
  <si>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</si>
  <si>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</si>
  <si>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</si>
  <si>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</si>
  <si>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</si>
  <si>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</si>
  <si>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</si>
  <si>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</si>
  <si>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</si>
  <si>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</si>
  <si>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</si>
  <si>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</si>
  <si>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</si>
  <si>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</si>
  <si>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</si>
  <si>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</si>
  <si>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</si>
  <si>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</si>
  <si>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</si>
  <si>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</si>
  <si>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</si>
  <si>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</si>
  <si>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</si>
  <si>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</si>
  <si>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</si>
  <si>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</si>
  <si>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</si>
  <si>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</si>
  <si>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</si>
  <si>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</si>
  <si>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</si>
  <si>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</si>
  <si>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</si>
  <si>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</si>
  <si>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</si>
  <si>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</si>
  <si>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</si>
  <si>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</si>
  <si>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</si>
  <si>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</si>
  <si>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</si>
  <si>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</si>
  <si>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</si>
  <si>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</si>
  <si>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</si>
  <si>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</si>
  <si>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</si>
  <si>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</si>
  <si>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</si>
  <si>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</si>
  <si>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</si>
  <si>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</si>
  <si>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</si>
  <si>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</si>
  <si>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</si>
  <si>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</si>
  <si>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</si>
  <si>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</si>
  <si>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</si>
  <si>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</si>
  <si>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</si>
  <si>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</si>
  <si>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</si>
  <si>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</si>
  <si>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</si>
  <si>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</si>
  <si>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</si>
  <si>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</si>
  <si>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</si>
  <si>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</si>
  <si>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</si>
  <si>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</si>
  <si>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</si>
  <si>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</si>
  <si>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</si>
  <si>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</si>
  <si>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</si>
  <si>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</si>
  <si>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</si>
  <si>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</si>
  <si>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</si>
  <si>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</si>
  <si>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</si>
  <si>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</si>
  <si>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</si>
  <si>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</si>
  <si>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</si>
  <si>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</si>
  <si>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</si>
  <si>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</si>
  <si>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</si>
  <si>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</si>
  <si>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</si>
  <si>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</si>
  <si>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</si>
  <si>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</si>
  <si>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</si>
  <si>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</si>
  <si>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</si>
  <si>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</si>
  <si>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</si>
  <si>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</si>
  <si>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</si>
  <si>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</si>
  <si>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</si>
  <si>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</si>
  <si>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</si>
  <si>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</si>
  <si>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</si>
  <si>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</si>
  <si>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</si>
  <si>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</si>
  <si>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</si>
  <si>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</si>
  <si>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</si>
  <si>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</si>
  <si>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</si>
  <si>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</si>
  <si>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</si>
  <si>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</si>
  <si>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</si>
  <si>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</si>
  <si>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</si>
  <si>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</si>
  <si>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</si>
  <si>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</si>
  <si>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</si>
  <si>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</si>
  <si>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</si>
  <si>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</si>
  <si>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</si>
  <si>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</si>
  <si>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</si>
  <si>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</si>
  <si>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</si>
  <si>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</si>
  <si>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</si>
  <si>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</si>
  <si>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</si>
  <si>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</si>
  <si>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</si>
  <si>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</si>
  <si>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</si>
  <si>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</si>
  <si>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</si>
  <si>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</si>
  <si>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</si>
  <si>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</si>
  <si>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</si>
  <si>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</si>
  <si>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</si>
  <si>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</si>
  <si>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</si>
  <si>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</si>
  <si>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</si>
  <si>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</si>
  <si>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</si>
  <si>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</si>
  <si>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</si>
  <si>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</si>
  <si>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</si>
  <si>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</si>
  <si>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</si>
  <si>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</si>
  <si>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</si>
  <si>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</si>
  <si>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</si>
  <si>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</si>
  <si>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</si>
  <si>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</si>
  <si>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</si>
  <si>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</si>
  <si>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</si>
  <si>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</si>
  <si>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</si>
  <si>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</si>
  <si>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</si>
  <si>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</si>
  <si>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</si>
  <si>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Питання, пропозиції або про помилки пишіть на форумі</t>
  </si>
  <si>
    <t>Размо на сторінці:</t>
  </si>
  <si>
    <t>Разом на сторінці</t>
  </si>
  <si>
    <t xml:space="preserve">Эти строки на всех листах скрыты, просто отобразите их </t>
  </si>
  <si>
    <t>37339271</t>
  </si>
  <si>
    <t>Економіст</t>
  </si>
  <si>
    <t xml:space="preserve">Бухгалтер з основних засобів </t>
  </si>
  <si>
    <t>гардины</t>
  </si>
  <si>
    <t>кресло гинекол</t>
  </si>
  <si>
    <t>холодильник</t>
  </si>
  <si>
    <t>тумбочка</t>
  </si>
  <si>
    <t>умывальник</t>
  </si>
  <si>
    <t>весы детские</t>
  </si>
  <si>
    <t>ведро</t>
  </si>
  <si>
    <t>стул Изо</t>
  </si>
  <si>
    <t>1131136-38</t>
  </si>
  <si>
    <t xml:space="preserve">Утилізатор(деструктор)для голок УМГ-01 </t>
  </si>
  <si>
    <t>Кушетка процед.з рег.підголовником КРП ZAVET</t>
  </si>
  <si>
    <t>Аппарат для УВЧ терапії УВЧ-80-3 Ундатерм з автопідстройкою</t>
  </si>
  <si>
    <t>стерилизатор</t>
  </si>
  <si>
    <t>вешалка</t>
  </si>
  <si>
    <t>полотенца</t>
  </si>
  <si>
    <t>халат</t>
  </si>
  <si>
    <t>шкафы</t>
  </si>
  <si>
    <t>карнизы</t>
  </si>
  <si>
    <t>стол для инструментов</t>
  </si>
  <si>
    <t>полка для книг</t>
  </si>
  <si>
    <t>сумка-холодильник</t>
  </si>
  <si>
    <t>биксы</t>
  </si>
  <si>
    <t>шпатель Д-ЦИТ</t>
  </si>
  <si>
    <t>телефон</t>
  </si>
  <si>
    <t>бактериц.облуч</t>
  </si>
  <si>
    <t>набор для анализов</t>
  </si>
  <si>
    <t>стяг 150х87</t>
  </si>
  <si>
    <t>герб району з пл. 50х65</t>
  </si>
  <si>
    <t>11360341-344</t>
  </si>
  <si>
    <t>11360348-349</t>
  </si>
  <si>
    <t>11360351-11360361</t>
  </si>
  <si>
    <t>11360364-367</t>
  </si>
  <si>
    <t>Інгалятор компр.(небулайзер) MIKRONEB</t>
  </si>
  <si>
    <t>ростомер</t>
  </si>
  <si>
    <t>швабра</t>
  </si>
  <si>
    <t>судок</t>
  </si>
  <si>
    <t>емкость</t>
  </si>
  <si>
    <t>халат габардиновый</t>
  </si>
  <si>
    <t>тюль м.</t>
  </si>
  <si>
    <t>грабли</t>
  </si>
  <si>
    <t>лопата</t>
  </si>
  <si>
    <t>держак</t>
  </si>
  <si>
    <t>веник</t>
  </si>
  <si>
    <t>кипятильник</t>
  </si>
  <si>
    <t>лестница</t>
  </si>
  <si>
    <t>здание фап</t>
  </si>
  <si>
    <t>туалет дерев</t>
  </si>
  <si>
    <t>паркан</t>
  </si>
  <si>
    <t>котел газовый</t>
  </si>
  <si>
    <t>ковер</t>
  </si>
  <si>
    <t>кушетка</t>
  </si>
  <si>
    <t>Стелаж медичний БМ-47 ек 900*500*800 мм Порса</t>
  </si>
  <si>
    <t>Стіл мед.працівника комп. СК-1 1400*600*750 мм Порса</t>
  </si>
  <si>
    <t>Тумба мед.універсальна БМ-14 450*450*800 мм Порса</t>
  </si>
  <si>
    <t>1132060/61</t>
  </si>
  <si>
    <t>ноутбук Dell Inspiron 3576</t>
  </si>
  <si>
    <t>11360322-323</t>
  </si>
  <si>
    <t>11360337-338</t>
  </si>
  <si>
    <t>КНП "Покровський районний Центр первинної медико-санітарної допомоги"</t>
  </si>
  <si>
    <t>Кузнєцова К.В.</t>
  </si>
  <si>
    <t>Селіванова М.О.</t>
  </si>
  <si>
    <t>Молодша медична сестра</t>
  </si>
  <si>
    <t>Кучеренко А.П.</t>
  </si>
  <si>
    <t>стерелизатор FN400</t>
  </si>
  <si>
    <t>холодильник Nord</t>
  </si>
  <si>
    <t>аппарат Увч-30</t>
  </si>
  <si>
    <t>на ремонт</t>
  </si>
  <si>
    <t>весы детские Romed BS-20</t>
  </si>
  <si>
    <t xml:space="preserve">начислить износ </t>
  </si>
  <si>
    <t>інвентарний/  номенклатурний</t>
  </si>
  <si>
    <t>первісна (переоцінена)   вартість</t>
  </si>
  <si>
    <t>велосипед 28 Dorozhnik-COMFORT FEMELE 2018</t>
  </si>
  <si>
    <t>первісна (переоцінена)  вартість</t>
  </si>
  <si>
    <t>где находятся?</t>
  </si>
  <si>
    <t>облучатель рт-кварц.</t>
  </si>
  <si>
    <t>1131140/41</t>
  </si>
  <si>
    <t>штатив для тривалих вливань ШДВ</t>
  </si>
  <si>
    <t>09.2019</t>
  </si>
  <si>
    <t>вішалка для одягу</t>
  </si>
  <si>
    <t>шкаф медичний</t>
  </si>
  <si>
    <t>опромінювач ртутно-кварц. ОКГ-011м"Сонечко"</t>
  </si>
  <si>
    <t>з Котлине</t>
  </si>
  <si>
    <t>Стіл інструментальний СІ-5, Заповіт, Україна</t>
  </si>
  <si>
    <t>11300198/99</t>
  </si>
  <si>
    <t>Стілець одинарний для відвідувачів(тип-шкіряний),(колір-чорний)</t>
  </si>
  <si>
    <t xml:space="preserve"> ( поликл.)</t>
  </si>
  <si>
    <t xml:space="preserve">Електрокардіограф триканальний "ВЕ300"  </t>
  </si>
  <si>
    <t>з Удачне</t>
  </si>
  <si>
    <t>шт</t>
  </si>
  <si>
    <t>м</t>
  </si>
  <si>
    <t>Тонометр LD-71, пр-ва Little Doctor Int (професійний)</t>
  </si>
  <si>
    <t xml:space="preserve">весы мед. </t>
  </si>
  <si>
    <t xml:space="preserve">сухожировой шкаф </t>
  </si>
  <si>
    <t>Сухожаровой шкаф FN500, 10480057, 14300 грн.</t>
  </si>
  <si>
    <t>халат медичний</t>
  </si>
  <si>
    <t>Сейф-касса</t>
  </si>
  <si>
    <t>с Удачное</t>
  </si>
  <si>
    <t>"31"грудня 2020р.</t>
  </si>
  <si>
    <t>_________________ № ___________</t>
  </si>
  <si>
    <t>ПЕРЕЛІК МАЙНА</t>
  </si>
  <si>
    <t>Додаток №7</t>
  </si>
  <si>
    <t xml:space="preserve"> фельдшерського пункту села Перше травня</t>
  </si>
  <si>
    <t>85305, Донецька область, Покровський район, село Перше травня, вул.Гагаріна, буд. 9</t>
  </si>
  <si>
    <t>Заступник голови Покровської районної ради</t>
  </si>
  <si>
    <t>Сажко С.М</t>
  </si>
  <si>
    <t>до листа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</si>
</sst>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ãðí.&quot;#,##0_);\(&quot;ãðí.&quot;#,##0\)"/>
    <numFmt numFmtId="197" formatCode="&quot;ãðí.&quot;#,##0_);[Red]\(&quot;ãðí.&quot;#,##0\)"/>
    <numFmt numFmtId="198" formatCode="&quot;ãðí.&quot;#,##0.00_);\(&quot;ãðí.&quot;#,##0.00\)"/>
    <numFmt numFmtId="199" formatCode="&quot;ãðí.&quot;#,##0.00_);[Red]\(&quot;ãðí.&quot;#,##0.00\)"/>
    <numFmt numFmtId="200" formatCode="_(&quot;ãðí.&quot;* #,##0_);_(&quot;ãðí.&quot;* \(#,##0\);_(&quot;ãðí.&quot;* &quot;-&quot;_);_(@_)"/>
    <numFmt numFmtId="201" formatCode="_(* #,##0_);_(* \(#,##0\);_(* &quot;-&quot;_);_(@_)"/>
    <numFmt numFmtId="202" formatCode="_(&quot;ãðí.&quot;* #,##0.00_);_(&quot;ãðí.&quot;* \(#,##0.00\);_(&quot;ãðí.&quot;* &quot;-&quot;??_);_(@_)"/>
    <numFmt numFmtId="203" formatCode="_(* #,##0.00_);_(* \(#,##0.00\);_(* &quot;-&quot;??_);_(@_)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0"/>
    <numFmt numFmtId="212" formatCode="0.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FC19]d\ mmmm\ yyyy\ &quot;г.&quot;"/>
    <numFmt numFmtId="217" formatCode="[$€-2]\ ###,000_);[Red]\([$€-2]\ ###,000\)"/>
    <numFmt numFmtId="218" formatCode="0.0000000"/>
    <numFmt numFmtId="219" formatCode="0.00000000"/>
    <numFmt numFmtId="220" formatCode="0.000000"/>
    <numFmt numFmtId="221" formatCode="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 quotePrefix="1">
      <alignment horizontal="center" shrinkToFit="1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right" vertical="center" shrinkToFit="1"/>
    </xf>
    <xf numFmtId="0" fontId="11" fillId="0" borderId="13" xfId="0" applyFont="1" applyBorder="1" applyAlignment="1">
      <alignment wrapText="1"/>
    </xf>
    <xf numFmtId="0" fontId="11" fillId="0" borderId="10" xfId="0" applyNumberFormat="1" applyFont="1" applyBorder="1" applyAlignment="1">
      <alignment vertical="center" shrinkToFit="1"/>
    </xf>
    <xf numFmtId="0" fontId="3" fillId="0" borderId="11" xfId="0" applyFont="1" applyFill="1" applyBorder="1" applyAlignment="1" quotePrefix="1">
      <alignment horizontal="center" vertical="center" shrinkToFit="1"/>
    </xf>
    <xf numFmtId="4" fontId="3" fillId="0" borderId="10" xfId="0" applyNumberFormat="1" applyFont="1" applyFill="1" applyBorder="1" applyAlignment="1" quotePrefix="1">
      <alignment horizontal="center" vertical="center" shrinkToFi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4" fillId="32" borderId="10" xfId="0" applyNumberFormat="1" applyFont="1" applyFill="1" applyBorder="1" applyAlignment="1" quotePrefix="1">
      <alignment horizontal="right" shrinkToFit="1"/>
    </xf>
    <xf numFmtId="0" fontId="4" fillId="0" borderId="10" xfId="0" applyNumberFormat="1" applyFont="1" applyBorder="1" applyAlignment="1" quotePrefix="1">
      <alignment horizontal="right" shrinkToFit="1"/>
    </xf>
    <xf numFmtId="0" fontId="3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17" fillId="32" borderId="13" xfId="0" applyNumberFormat="1" applyFont="1" applyFill="1" applyBorder="1" applyAlignment="1">
      <alignment/>
    </xf>
    <xf numFmtId="2" fontId="17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/>
    </xf>
    <xf numFmtId="2" fontId="17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 shrinkToFit="1"/>
    </xf>
    <xf numFmtId="4" fontId="4" fillId="0" borderId="13" xfId="0" applyNumberFormat="1" applyFont="1" applyBorder="1" applyAlignment="1" quotePrefix="1">
      <alignment shrinkToFit="1"/>
    </xf>
    <xf numFmtId="0" fontId="4" fillId="0" borderId="10" xfId="0" applyNumberFormat="1" applyFont="1" applyBorder="1" applyAlignment="1" quotePrefix="1">
      <alignment horizontal="center" shrinkToFit="1"/>
    </xf>
    <xf numFmtId="0" fontId="4" fillId="0" borderId="11" xfId="0" applyNumberFormat="1" applyFont="1" applyFill="1" applyBorder="1" applyAlignment="1" quotePrefix="1">
      <alignment horizontal="center" shrinkToFit="1"/>
    </xf>
    <xf numFmtId="0" fontId="4" fillId="0" borderId="11" xfId="0" applyNumberFormat="1" applyFont="1" applyBorder="1" applyAlignment="1" quotePrefix="1">
      <alignment horizontal="center" shrinkToFit="1"/>
    </xf>
    <xf numFmtId="1" fontId="8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11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 shrinkToFit="1"/>
    </xf>
    <xf numFmtId="0" fontId="3" fillId="0" borderId="10" xfId="0" applyNumberFormat="1" applyFont="1" applyBorder="1" applyAlignment="1" quotePrefix="1">
      <alignment shrinkToFit="1"/>
    </xf>
    <xf numFmtId="4" fontId="3" fillId="0" borderId="10" xfId="0" applyNumberFormat="1" applyFont="1" applyBorder="1" applyAlignment="1" quotePrefix="1">
      <alignment shrinkToFit="1"/>
    </xf>
    <xf numFmtId="0" fontId="8" fillId="0" borderId="14" xfId="0" applyFont="1" applyBorder="1" applyAlignment="1">
      <alignment vertical="center" wrapText="1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right" vertical="center" shrinkToFi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1" fontId="3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right" vertical="top" shrinkToFi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0" fontId="3" fillId="0" borderId="13" xfId="0" applyFont="1" applyFill="1" applyBorder="1" applyAlignment="1">
      <alignment wrapText="1"/>
    </xf>
    <xf numFmtId="14" fontId="3" fillId="0" borderId="11" xfId="0" applyNumberFormat="1" applyFont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left" vertical="center" shrinkToFit="1"/>
    </xf>
    <xf numFmtId="1" fontId="3" fillId="0" borderId="16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right"/>
    </xf>
    <xf numFmtId="2" fontId="3" fillId="32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15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13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2800350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0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125" defaultRowHeight="12.75"/>
  <cols>
    <col min="1" max="1" width="32.375" style="17" bestFit="1" customWidth="1"/>
    <col min="2" max="9" width="3.125" style="17" customWidth="1"/>
    <col min="10" max="11" width="9.125" style="17" customWidth="1"/>
    <col min="12" max="12" width="9.125" style="18" customWidth="1"/>
    <col min="13" max="13" width="5.625" style="18" customWidth="1"/>
    <col min="14" max="25" width="9.125" style="18" customWidth="1"/>
    <col min="26" max="16384" width="9.125" style="17" customWidth="1"/>
  </cols>
  <sheetData>
    <row r="5" spans="1:9" ht="17.25" customHeight="1">
      <c r="A5" s="19" t="s">
        <v>0</v>
      </c>
      <c r="B5" s="20" t="str">
        <f>LEFT('главная страница'!B4,1)</f>
        <v>3</v>
      </c>
      <c r="C5" s="20" t="str">
        <f>RIGHT(LEFT('главная страница'!$B$4,2),1)</f>
        <v>7</v>
      </c>
      <c r="D5" s="20" t="str">
        <f>RIGHT(LEFT('главная страница'!$B$4,3),1)</f>
        <v>3</v>
      </c>
      <c r="E5" s="20" t="str">
        <f>RIGHT(LEFT('главная страница'!$B$4,4),1)</f>
        <v>3</v>
      </c>
      <c r="F5" s="20" t="str">
        <f>RIGHT(LEFT('главная страница'!$B$4,5),1)</f>
        <v>9</v>
      </c>
      <c r="G5" s="20" t="str">
        <f>RIGHT(LEFT('главная страница'!$B$4,6),1)</f>
        <v>2</v>
      </c>
      <c r="H5" s="20" t="str">
        <f>RIGHT(LEFT('главная страница'!$B$4,7),1)</f>
        <v>7</v>
      </c>
      <c r="I5" s="20" t="str">
        <f>RIGHT('главная страница'!$B$4,1)</f>
        <v>1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60">
      <selection activeCell="D80" sqref="D80"/>
    </sheetView>
  </sheetViews>
  <sheetFormatPr defaultColWidth="9.00390625" defaultRowHeight="12.75"/>
  <cols>
    <col min="2" max="2" width="23.50390625" style="0" customWidth="1"/>
    <col min="4" max="4" width="78.625" style="0" customWidth="1"/>
  </cols>
  <sheetData>
    <row r="1" spans="1:4" ht="17.25">
      <c r="A1" s="139" t="s">
        <v>39</v>
      </c>
      <c r="B1" s="140"/>
      <c r="C1" s="139" t="s">
        <v>40</v>
      </c>
      <c r="D1" s="140"/>
    </row>
    <row r="2" spans="1:4" ht="18">
      <c r="A2" s="21" t="s">
        <v>41</v>
      </c>
      <c r="B2" s="21" t="s">
        <v>42</v>
      </c>
      <c r="C2" s="21" t="s">
        <v>41</v>
      </c>
      <c r="D2" s="21" t="s">
        <v>42</v>
      </c>
    </row>
    <row r="3" spans="1:4" ht="18">
      <c r="A3" s="21">
        <v>1</v>
      </c>
      <c r="B3" s="21">
        <v>2</v>
      </c>
      <c r="C3" s="21">
        <v>3</v>
      </c>
      <c r="D3" s="21">
        <v>4</v>
      </c>
    </row>
    <row r="4" spans="1:4" ht="17.25">
      <c r="A4" s="139" t="s">
        <v>43</v>
      </c>
      <c r="B4" s="141"/>
      <c r="C4" s="141"/>
      <c r="D4" s="140"/>
    </row>
    <row r="5" spans="1:5" ht="18">
      <c r="A5" s="142">
        <v>10</v>
      </c>
      <c r="B5" s="142" t="s">
        <v>44</v>
      </c>
      <c r="C5" s="21">
        <v>101</v>
      </c>
      <c r="D5" s="22" t="s">
        <v>199</v>
      </c>
      <c r="E5" t="str">
        <f>CONCATENATE(C5," ",D5)</f>
        <v>101 Земельні ділянки</v>
      </c>
    </row>
    <row r="6" spans="1:5" ht="18">
      <c r="A6" s="143"/>
      <c r="B6" s="143"/>
      <c r="C6" s="21">
        <v>102</v>
      </c>
      <c r="D6" s="22" t="s">
        <v>200</v>
      </c>
      <c r="E6" t="str">
        <f aca="true" t="shared" si="0" ref="E6:E69">CONCATENATE(C6," ",D6)</f>
        <v>102 Капітальні витрати на поліпшення земель</v>
      </c>
    </row>
    <row r="7" spans="1:5" ht="18">
      <c r="A7" s="143"/>
      <c r="B7" s="143"/>
      <c r="C7" s="21">
        <v>103</v>
      </c>
      <c r="D7" s="22" t="s">
        <v>201</v>
      </c>
      <c r="E7" t="str">
        <f t="shared" si="0"/>
        <v>103 Будинки та споруди</v>
      </c>
    </row>
    <row r="8" spans="1:5" ht="18">
      <c r="A8" s="143"/>
      <c r="B8" s="143"/>
      <c r="C8" s="21">
        <v>104</v>
      </c>
      <c r="D8" s="22" t="s">
        <v>202</v>
      </c>
      <c r="E8" t="str">
        <f t="shared" si="0"/>
        <v>104 Машини та обладнання</v>
      </c>
    </row>
    <row r="9" spans="1:5" ht="18">
      <c r="A9" s="143"/>
      <c r="B9" s="143"/>
      <c r="C9" s="21">
        <v>105</v>
      </c>
      <c r="D9" s="22" t="s">
        <v>203</v>
      </c>
      <c r="E9" t="str">
        <f t="shared" si="0"/>
        <v>105 Транспортні засоби</v>
      </c>
    </row>
    <row r="10" spans="1:5" ht="18">
      <c r="A10" s="143"/>
      <c r="B10" s="143"/>
      <c r="C10" s="21">
        <v>106</v>
      </c>
      <c r="D10" s="22" t="s">
        <v>204</v>
      </c>
      <c r="E10" t="str">
        <f t="shared" si="0"/>
        <v>106 Інструменти, прилади та інвентар</v>
      </c>
    </row>
    <row r="11" spans="1:5" ht="18">
      <c r="A11" s="143"/>
      <c r="B11" s="143"/>
      <c r="C11" s="21">
        <v>107</v>
      </c>
      <c r="D11" s="22" t="s">
        <v>205</v>
      </c>
      <c r="E11" t="str">
        <f t="shared" si="0"/>
        <v>107 Робочі і продуктивні тварини</v>
      </c>
    </row>
    <row r="12" spans="1:5" ht="18">
      <c r="A12" s="143"/>
      <c r="B12" s="143"/>
      <c r="C12" s="21">
        <v>108</v>
      </c>
      <c r="D12" s="22" t="s">
        <v>206</v>
      </c>
      <c r="E12" t="str">
        <f t="shared" si="0"/>
        <v>108 Багаторічні насадження</v>
      </c>
    </row>
    <row r="13" spans="1:5" ht="18">
      <c r="A13" s="144"/>
      <c r="B13" s="144"/>
      <c r="C13" s="21">
        <v>109</v>
      </c>
      <c r="D13" s="22" t="s">
        <v>207</v>
      </c>
      <c r="E13" t="str">
        <f t="shared" si="0"/>
        <v>109 Інші основні засоби</v>
      </c>
    </row>
    <row r="14" spans="1:5" ht="18">
      <c r="A14" s="142">
        <v>11</v>
      </c>
      <c r="B14" s="142" t="s">
        <v>45</v>
      </c>
      <c r="C14" s="21">
        <v>111</v>
      </c>
      <c r="D14" s="22" t="s">
        <v>208</v>
      </c>
      <c r="E14" t="str">
        <f t="shared" si="0"/>
        <v>111 Музейні цінності, експонати зоопарків, виставок</v>
      </c>
    </row>
    <row r="15" spans="1:5" ht="18">
      <c r="A15" s="143"/>
      <c r="B15" s="143"/>
      <c r="C15" s="21">
        <v>112</v>
      </c>
      <c r="D15" s="22" t="s">
        <v>209</v>
      </c>
      <c r="E15" t="str">
        <f t="shared" si="0"/>
        <v>112 Бібліотечні фонди</v>
      </c>
    </row>
    <row r="16" spans="1:5" ht="18">
      <c r="A16" s="143"/>
      <c r="B16" s="143"/>
      <c r="C16" s="21">
        <v>113</v>
      </c>
      <c r="D16" s="22" t="s">
        <v>210</v>
      </c>
      <c r="E16" t="str">
        <f t="shared" si="0"/>
        <v>113 Малоцінні необоротні матеріальні активи</v>
      </c>
    </row>
    <row r="17" spans="1:5" ht="18">
      <c r="A17" s="143"/>
      <c r="B17" s="143"/>
      <c r="C17" s="21">
        <v>114</v>
      </c>
      <c r="D17" s="22" t="s">
        <v>211</v>
      </c>
      <c r="E17" t="str">
        <f t="shared" si="0"/>
        <v>114 Білизна, постільні речі, одяг та взуття</v>
      </c>
    </row>
    <row r="18" spans="1:5" ht="18">
      <c r="A18" s="143"/>
      <c r="B18" s="143"/>
      <c r="C18" s="21">
        <v>115</v>
      </c>
      <c r="D18" s="22" t="s">
        <v>212</v>
      </c>
      <c r="E18" t="str">
        <f t="shared" si="0"/>
        <v>115 Тимчасові нетитульні споруди</v>
      </c>
    </row>
    <row r="19" spans="1:5" ht="18">
      <c r="A19" s="143"/>
      <c r="B19" s="143"/>
      <c r="C19" s="21">
        <v>116</v>
      </c>
      <c r="D19" s="22" t="s">
        <v>213</v>
      </c>
      <c r="E19" t="str">
        <f t="shared" si="0"/>
        <v>116 Природні ресурси</v>
      </c>
    </row>
    <row r="20" spans="1:5" ht="18">
      <c r="A20" s="143"/>
      <c r="B20" s="143"/>
      <c r="C20" s="21">
        <v>117</v>
      </c>
      <c r="D20" s="22" t="s">
        <v>214</v>
      </c>
      <c r="E20" t="str">
        <f t="shared" si="0"/>
        <v>117 Інвентарна тара</v>
      </c>
    </row>
    <row r="21" spans="1:5" ht="18">
      <c r="A21" s="143"/>
      <c r="B21" s="143"/>
      <c r="C21" s="21">
        <v>118</v>
      </c>
      <c r="D21" s="22" t="s">
        <v>215</v>
      </c>
      <c r="E21" t="str">
        <f t="shared" si="0"/>
        <v>118 Матеріали довготривалого використання для наукових цілей</v>
      </c>
    </row>
    <row r="22" spans="1:5" ht="18">
      <c r="A22" s="144"/>
      <c r="B22" s="144"/>
      <c r="C22" s="21">
        <v>119</v>
      </c>
      <c r="D22" s="22" t="s">
        <v>46</v>
      </c>
      <c r="E22" t="str">
        <f t="shared" si="0"/>
        <v>119 Необоротні матеріальні активи спеціального призначення</v>
      </c>
    </row>
    <row r="23" spans="1:5" ht="18">
      <c r="A23" s="142">
        <v>12</v>
      </c>
      <c r="B23" s="142" t="s">
        <v>47</v>
      </c>
      <c r="C23" s="21">
        <v>121</v>
      </c>
      <c r="D23" s="22" t="s">
        <v>216</v>
      </c>
      <c r="E23" t="str">
        <f t="shared" si="0"/>
        <v>121 Авторські та суміжні з ними права</v>
      </c>
    </row>
    <row r="24" spans="1:5" ht="18">
      <c r="A24" s="144"/>
      <c r="B24" s="144"/>
      <c r="C24" s="21">
        <v>122</v>
      </c>
      <c r="D24" s="22" t="s">
        <v>220</v>
      </c>
      <c r="E24" t="str">
        <f t="shared" si="0"/>
        <v>122 Інші нематеріальні активи</v>
      </c>
    </row>
    <row r="25" spans="1:5" ht="18">
      <c r="A25" s="142">
        <v>13</v>
      </c>
      <c r="B25" s="142" t="s">
        <v>48</v>
      </c>
      <c r="C25" s="21">
        <v>131</v>
      </c>
      <c r="D25" s="22" t="s">
        <v>49</v>
      </c>
      <c r="E25" t="str">
        <f t="shared" si="0"/>
        <v>131 Знос основних засобів </v>
      </c>
    </row>
    <row r="26" spans="1:5" ht="18">
      <c r="A26" s="143"/>
      <c r="B26" s="143"/>
      <c r="C26" s="21">
        <v>132</v>
      </c>
      <c r="D26" s="22" t="s">
        <v>50</v>
      </c>
      <c r="E26" t="str">
        <f t="shared" si="0"/>
        <v>132 Знос інших необоротних матеріальних активів </v>
      </c>
    </row>
    <row r="27" spans="1:5" ht="18">
      <c r="A27" s="144"/>
      <c r="B27" s="144"/>
      <c r="C27" s="21">
        <v>133</v>
      </c>
      <c r="D27" s="22" t="s">
        <v>51</v>
      </c>
      <c r="E27" t="str">
        <f t="shared" si="0"/>
        <v>133 Накопичена амортизація нематеріальних активів</v>
      </c>
    </row>
    <row r="28" spans="1:5" ht="18">
      <c r="A28" s="142">
        <v>14</v>
      </c>
      <c r="B28" s="142" t="s">
        <v>52</v>
      </c>
      <c r="C28" s="21">
        <v>141</v>
      </c>
      <c r="D28" s="22" t="s">
        <v>217</v>
      </c>
      <c r="E28" t="str">
        <f t="shared" si="0"/>
        <v>141 Капітальні інвестиції в основні засоби</v>
      </c>
    </row>
    <row r="29" spans="1:5" ht="18">
      <c r="A29" s="143"/>
      <c r="B29" s="143"/>
      <c r="C29" s="21">
        <v>142</v>
      </c>
      <c r="D29" s="22" t="s">
        <v>218</v>
      </c>
      <c r="E29" t="str">
        <f t="shared" si="0"/>
        <v>142 Капітальні інвестиції в інші необоротні матеріальні активи</v>
      </c>
    </row>
    <row r="30" spans="1:5" ht="18">
      <c r="A30" s="144"/>
      <c r="B30" s="144"/>
      <c r="C30" s="21">
        <v>143</v>
      </c>
      <c r="D30" s="22" t="s">
        <v>219</v>
      </c>
      <c r="E30" t="str">
        <f t="shared" si="0"/>
        <v>143 Капітальні інвестиції в нематеріальні активи</v>
      </c>
    </row>
    <row r="31" spans="1:5" ht="18">
      <c r="A31" s="142">
        <v>15</v>
      </c>
      <c r="B31" s="142" t="s">
        <v>53</v>
      </c>
      <c r="C31" s="21">
        <v>151</v>
      </c>
      <c r="D31" s="22" t="s">
        <v>54</v>
      </c>
      <c r="E31" t="str">
        <f t="shared" si="0"/>
        <v>151 Довгострокові фінансові інвестиції у капітал підприємств</v>
      </c>
    </row>
    <row r="32" spans="1:5" ht="18">
      <c r="A32" s="144"/>
      <c r="B32" s="144"/>
      <c r="C32" s="21">
        <v>152</v>
      </c>
      <c r="D32" s="22" t="s">
        <v>55</v>
      </c>
      <c r="E32" t="str">
        <f t="shared" si="0"/>
        <v>152 Довгострокові фінансові інвестиції у цінні папери</v>
      </c>
    </row>
    <row r="33" spans="1:5" ht="17.25">
      <c r="A33" s="139" t="s">
        <v>56</v>
      </c>
      <c r="B33" s="141"/>
      <c r="C33" s="141"/>
      <c r="D33" s="140"/>
      <c r="E33" t="str">
        <f t="shared" si="0"/>
        <v> </v>
      </c>
    </row>
    <row r="34" spans="1:5" ht="18">
      <c r="A34" s="142">
        <v>20</v>
      </c>
      <c r="B34" s="142" t="s">
        <v>57</v>
      </c>
      <c r="C34" s="21">
        <v>201</v>
      </c>
      <c r="D34" s="22" t="s">
        <v>221</v>
      </c>
      <c r="E34" t="str">
        <f t="shared" si="0"/>
        <v>201 Сировина і матеріали</v>
      </c>
    </row>
    <row r="35" spans="1:5" ht="18">
      <c r="A35" s="143"/>
      <c r="B35" s="143"/>
      <c r="C35" s="21">
        <v>202</v>
      </c>
      <c r="D35" s="22" t="s">
        <v>222</v>
      </c>
      <c r="E35" t="str">
        <f t="shared" si="0"/>
        <v>202 Обладнання, конструкції і деталі до установки</v>
      </c>
    </row>
    <row r="36" spans="1:5" ht="18">
      <c r="A36" s="143"/>
      <c r="B36" s="143"/>
      <c r="C36" s="21">
        <v>203</v>
      </c>
      <c r="D36" s="22" t="s">
        <v>223</v>
      </c>
      <c r="E36" t="str">
        <f t="shared" si="0"/>
        <v>203 Спецобладнання для науково-дослідних робіт</v>
      </c>
    </row>
    <row r="37" spans="1:5" ht="18">
      <c r="A37" s="143"/>
      <c r="B37" s="143"/>
      <c r="C37" s="21">
        <v>204</v>
      </c>
      <c r="D37" s="22" t="s">
        <v>224</v>
      </c>
      <c r="E37" t="str">
        <f t="shared" si="0"/>
        <v>204 Будівельні матеріали</v>
      </c>
    </row>
    <row r="38" spans="1:5" ht="18">
      <c r="A38" s="144"/>
      <c r="B38" s="144"/>
      <c r="C38" s="21">
        <v>205</v>
      </c>
      <c r="D38" s="22" t="s">
        <v>225</v>
      </c>
      <c r="E38" t="str">
        <f t="shared" si="0"/>
        <v>205 Інші виробничі запаси</v>
      </c>
    </row>
    <row r="39" spans="1:5" ht="18">
      <c r="A39" s="142">
        <v>21</v>
      </c>
      <c r="B39" s="142" t="s">
        <v>58</v>
      </c>
      <c r="C39" s="21">
        <v>211</v>
      </c>
      <c r="D39" s="22" t="s">
        <v>226</v>
      </c>
      <c r="E39" t="str">
        <f t="shared" si="0"/>
        <v>211 Молодняк тварин на вирощуванні</v>
      </c>
    </row>
    <row r="40" spans="1:5" ht="18">
      <c r="A40" s="143"/>
      <c r="B40" s="143"/>
      <c r="C40" s="21">
        <v>212</v>
      </c>
      <c r="D40" s="22" t="s">
        <v>227</v>
      </c>
      <c r="E40" t="str">
        <f t="shared" si="0"/>
        <v>212 Тварини на відгодівлі</v>
      </c>
    </row>
    <row r="41" spans="1:5" ht="18">
      <c r="A41" s="143"/>
      <c r="B41" s="143"/>
      <c r="C41" s="21">
        <v>213</v>
      </c>
      <c r="D41" s="22" t="s">
        <v>228</v>
      </c>
      <c r="E41" t="str">
        <f t="shared" si="0"/>
        <v>213 Птиця</v>
      </c>
    </row>
    <row r="42" spans="1:5" ht="18">
      <c r="A42" s="143"/>
      <c r="B42" s="143"/>
      <c r="C42" s="21">
        <v>214</v>
      </c>
      <c r="D42" s="22" t="s">
        <v>229</v>
      </c>
      <c r="E42" t="str">
        <f t="shared" si="0"/>
        <v>214 Звірі</v>
      </c>
    </row>
    <row r="43" spans="1:5" ht="18">
      <c r="A43" s="143"/>
      <c r="B43" s="143"/>
      <c r="C43" s="21">
        <v>215</v>
      </c>
      <c r="D43" s="22" t="s">
        <v>230</v>
      </c>
      <c r="E43" t="str">
        <f t="shared" si="0"/>
        <v>215 Кролі</v>
      </c>
    </row>
    <row r="44" spans="1:5" ht="18">
      <c r="A44" s="143"/>
      <c r="B44" s="143"/>
      <c r="C44" s="21">
        <v>216</v>
      </c>
      <c r="D44" s="22" t="s">
        <v>231</v>
      </c>
      <c r="E44" t="str">
        <f t="shared" si="0"/>
        <v>216 Сім'ї бджіл</v>
      </c>
    </row>
    <row r="45" spans="1:5" ht="18">
      <c r="A45" s="143"/>
      <c r="B45" s="143"/>
      <c r="C45" s="21">
        <v>217</v>
      </c>
      <c r="D45" s="22" t="s">
        <v>232</v>
      </c>
      <c r="E45" t="str">
        <f t="shared" si="0"/>
        <v>217 Доросла худоба, вибракувана з основного стада</v>
      </c>
    </row>
    <row r="46" spans="1:5" ht="18">
      <c r="A46" s="144"/>
      <c r="B46" s="144"/>
      <c r="C46" s="21">
        <v>218</v>
      </c>
      <c r="D46" s="22" t="s">
        <v>233</v>
      </c>
      <c r="E46" t="str">
        <f t="shared" si="0"/>
        <v>218 Худоба, прийнята від населення для реалізації</v>
      </c>
    </row>
    <row r="47" spans="1:5" ht="18">
      <c r="A47" s="142">
        <v>22</v>
      </c>
      <c r="B47" s="142" t="s">
        <v>59</v>
      </c>
      <c r="C47" s="21">
        <v>221</v>
      </c>
      <c r="D47" s="22" t="s">
        <v>59</v>
      </c>
      <c r="E47" t="str">
        <f t="shared" si="0"/>
        <v>221 Малоцінні та швидкозношувані предмети</v>
      </c>
    </row>
    <row r="48" spans="1:5" ht="18">
      <c r="A48" s="144"/>
      <c r="B48" s="144"/>
      <c r="C48" s="21">
        <v>222</v>
      </c>
      <c r="D48" s="22" t="s">
        <v>60</v>
      </c>
      <c r="E48" t="str">
        <f t="shared" si="0"/>
        <v>222 Малоцінні та швидкозношувані предмети спеціального призначення</v>
      </c>
    </row>
    <row r="49" spans="1:5" ht="18">
      <c r="A49" s="142">
        <v>23</v>
      </c>
      <c r="B49" s="142" t="s">
        <v>61</v>
      </c>
      <c r="C49" s="21">
        <v>231</v>
      </c>
      <c r="D49" s="22" t="s">
        <v>234</v>
      </c>
      <c r="E49" t="str">
        <f t="shared" si="0"/>
        <v>231 Матеріали для навчальних, наукових та інших цілей</v>
      </c>
    </row>
    <row r="50" spans="1:5" ht="18">
      <c r="A50" s="143"/>
      <c r="B50" s="143"/>
      <c r="C50" s="21">
        <v>232</v>
      </c>
      <c r="D50" s="22" t="s">
        <v>235</v>
      </c>
      <c r="E50" t="str">
        <f t="shared" si="0"/>
        <v>232 Продукти харчування</v>
      </c>
    </row>
    <row r="51" spans="1:5" ht="18">
      <c r="A51" s="143"/>
      <c r="B51" s="143"/>
      <c r="C51" s="21">
        <v>233</v>
      </c>
      <c r="D51" s="22" t="s">
        <v>236</v>
      </c>
      <c r="E51" t="str">
        <f t="shared" si="0"/>
        <v>233 Медикаменти і перев'язувальні засоби</v>
      </c>
    </row>
    <row r="52" spans="1:5" ht="18">
      <c r="A52" s="143"/>
      <c r="B52" s="143"/>
      <c r="C52" s="21">
        <v>234</v>
      </c>
      <c r="D52" s="22" t="s">
        <v>237</v>
      </c>
      <c r="E52" t="str">
        <f t="shared" si="0"/>
        <v>234 Господарські матеріали і канцелярське приладдя</v>
      </c>
    </row>
    <row r="53" spans="1:5" ht="18">
      <c r="A53" s="143"/>
      <c r="B53" s="143"/>
      <c r="C53" s="21">
        <v>235</v>
      </c>
      <c r="D53" s="22" t="s">
        <v>238</v>
      </c>
      <c r="E53" t="str">
        <f t="shared" si="0"/>
        <v>235 Паливо, горючі і мастильні матеріали</v>
      </c>
    </row>
    <row r="54" spans="1:5" ht="18">
      <c r="A54" s="143"/>
      <c r="B54" s="143"/>
      <c r="C54" s="21">
        <v>236</v>
      </c>
      <c r="D54" s="22" t="s">
        <v>239</v>
      </c>
      <c r="E54" t="str">
        <f t="shared" si="0"/>
        <v>236 Тара</v>
      </c>
    </row>
    <row r="55" spans="1:5" ht="18">
      <c r="A55" s="143"/>
      <c r="B55" s="143"/>
      <c r="C55" s="21">
        <v>237</v>
      </c>
      <c r="D55" s="22" t="s">
        <v>240</v>
      </c>
      <c r="E55" t="str">
        <f t="shared" si="0"/>
        <v>237 Матеріали в дорозі</v>
      </c>
    </row>
    <row r="56" spans="1:5" ht="18">
      <c r="A56" s="143"/>
      <c r="B56" s="143"/>
      <c r="C56" s="21">
        <v>238</v>
      </c>
      <c r="D56" s="22" t="s">
        <v>241</v>
      </c>
      <c r="E56" t="str">
        <f t="shared" si="0"/>
        <v>238 Запасні частини до транспортних засобів, машин і обладнання</v>
      </c>
    </row>
    <row r="57" spans="1:5" ht="18">
      <c r="A57" s="144"/>
      <c r="B57" s="144"/>
      <c r="C57" s="21">
        <v>239</v>
      </c>
      <c r="D57" s="22" t="s">
        <v>242</v>
      </c>
      <c r="E57" t="str">
        <f t="shared" si="0"/>
        <v>239 Інші матеріали</v>
      </c>
    </row>
    <row r="58" spans="1:5" ht="18">
      <c r="A58" s="21">
        <v>24</v>
      </c>
      <c r="B58" s="21" t="s">
        <v>62</v>
      </c>
      <c r="C58" s="21">
        <v>241</v>
      </c>
      <c r="D58" s="22" t="s">
        <v>243</v>
      </c>
      <c r="E58" t="str">
        <f t="shared" si="0"/>
        <v>241 Вироби виробничих (навчальних) майстерень</v>
      </c>
    </row>
    <row r="59" spans="1:5" ht="54">
      <c r="A59" s="21">
        <v>25</v>
      </c>
      <c r="B59" s="21" t="s">
        <v>63</v>
      </c>
      <c r="C59" s="21">
        <v>251</v>
      </c>
      <c r="D59" s="22" t="s">
        <v>244</v>
      </c>
      <c r="E59" t="str">
        <f t="shared" si="0"/>
        <v>251 Продукція підсобних (навчальних) сільських господарств</v>
      </c>
    </row>
    <row r="60" spans="1:5" ht="18">
      <c r="A60" s="142">
        <v>26</v>
      </c>
      <c r="B60" s="142" t="s">
        <v>64</v>
      </c>
      <c r="C60" s="21">
        <v>261</v>
      </c>
      <c r="D60" s="22" t="s">
        <v>64</v>
      </c>
      <c r="E60" t="str">
        <f t="shared" si="0"/>
        <v>261 Запаси для розподілу, передачі, продажу</v>
      </c>
    </row>
    <row r="61" spans="1:5" ht="18">
      <c r="A61" s="144"/>
      <c r="B61" s="144"/>
      <c r="C61" s="21">
        <v>262</v>
      </c>
      <c r="D61" s="22" t="s">
        <v>65</v>
      </c>
      <c r="E61" t="str">
        <f t="shared" si="0"/>
        <v>262 Державні матеріальні резерви та запаси</v>
      </c>
    </row>
    <row r="62" spans="1:5" ht="17.25">
      <c r="A62" s="139" t="s">
        <v>245</v>
      </c>
      <c r="B62" s="141"/>
      <c r="C62" s="141"/>
      <c r="D62" s="140"/>
      <c r="E62" t="str">
        <f t="shared" si="0"/>
        <v> </v>
      </c>
    </row>
    <row r="63" spans="1:5" ht="18">
      <c r="A63" s="142">
        <v>30</v>
      </c>
      <c r="B63" s="142" t="s">
        <v>66</v>
      </c>
      <c r="C63" s="21">
        <v>301</v>
      </c>
      <c r="D63" s="22" t="s">
        <v>246</v>
      </c>
      <c r="E63" t="str">
        <f t="shared" si="0"/>
        <v>301 Каса в національній валюті</v>
      </c>
    </row>
    <row r="64" spans="1:5" ht="18">
      <c r="A64" s="144"/>
      <c r="B64" s="144"/>
      <c r="C64" s="21">
        <v>302</v>
      </c>
      <c r="D64" s="22" t="s">
        <v>247</v>
      </c>
      <c r="E64" t="str">
        <f t="shared" si="0"/>
        <v>302 Каса в іноземній валюті</v>
      </c>
    </row>
    <row r="65" spans="1:5" ht="18">
      <c r="A65" s="142">
        <v>31</v>
      </c>
      <c r="B65" s="145" t="s">
        <v>67</v>
      </c>
      <c r="C65" s="21">
        <v>311</v>
      </c>
      <c r="D65" s="22" t="s">
        <v>248</v>
      </c>
      <c r="E65" t="str">
        <f t="shared" si="0"/>
        <v>311 Поточні рахунки на видатки установи</v>
      </c>
    </row>
    <row r="66" spans="1:5" ht="18">
      <c r="A66" s="143"/>
      <c r="B66" s="146"/>
      <c r="C66" s="21">
        <v>312</v>
      </c>
      <c r="D66" s="22" t="s">
        <v>249</v>
      </c>
      <c r="E66" t="str">
        <f t="shared" si="0"/>
        <v>312 Поточні рахунки для переведення підвідомчим установам</v>
      </c>
    </row>
    <row r="67" spans="1:5" ht="18">
      <c r="A67" s="143"/>
      <c r="B67" s="146"/>
      <c r="C67" s="21">
        <v>313</v>
      </c>
      <c r="D67" s="22" t="s">
        <v>250</v>
      </c>
      <c r="E67" t="str">
        <f t="shared" si="0"/>
        <v>313 Поточні рахунки для обліку коштів, отриманих як плата за послуги</v>
      </c>
    </row>
    <row r="68" spans="1:5" ht="36">
      <c r="A68" s="143"/>
      <c r="B68" s="146"/>
      <c r="C68" s="21">
        <v>314</v>
      </c>
      <c r="D68" s="22" t="s">
        <v>251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8">
      <c r="A69" s="143"/>
      <c r="B69" s="146"/>
      <c r="C69" s="21">
        <v>315</v>
      </c>
      <c r="D69" s="22" t="s">
        <v>252</v>
      </c>
      <c r="E69" t="str">
        <f t="shared" si="0"/>
        <v>315 Поточні рахунки для обліку депозитних сум</v>
      </c>
    </row>
    <row r="70" spans="1:5" ht="18">
      <c r="A70" s="143"/>
      <c r="B70" s="146"/>
      <c r="C70" s="21">
        <v>316</v>
      </c>
      <c r="D70" s="22" t="s">
        <v>253</v>
      </c>
      <c r="E70" t="str">
        <f aca="true" t="shared" si="1" ref="E70:E133">CONCATENATE(C70," ",D70)</f>
        <v>316 Поточні рахунки для обліку інших надходжень спеціального фонду</v>
      </c>
    </row>
    <row r="71" spans="1:5" ht="18">
      <c r="A71" s="143"/>
      <c r="B71" s="146"/>
      <c r="C71" s="21">
        <v>318</v>
      </c>
      <c r="D71" s="22" t="s">
        <v>254</v>
      </c>
      <c r="E71" t="str">
        <f t="shared" si="1"/>
        <v>318 Поточні рахунки в іноземній валюті</v>
      </c>
    </row>
    <row r="72" spans="1:5" ht="18">
      <c r="A72" s="144"/>
      <c r="B72" s="147"/>
      <c r="C72" s="21">
        <v>319</v>
      </c>
      <c r="D72" s="22" t="s">
        <v>255</v>
      </c>
      <c r="E72" t="str">
        <f t="shared" si="1"/>
        <v>319 Інші поточні рахунки</v>
      </c>
    </row>
    <row r="73" spans="1:5" ht="18">
      <c r="A73" s="142">
        <v>32</v>
      </c>
      <c r="B73" s="145" t="s">
        <v>68</v>
      </c>
      <c r="C73" s="21">
        <v>321</v>
      </c>
      <c r="D73" s="22" t="s">
        <v>256</v>
      </c>
      <c r="E73" t="str">
        <f t="shared" si="1"/>
        <v>321 Реєстраційні рахунки</v>
      </c>
    </row>
    <row r="74" spans="1:5" ht="18">
      <c r="A74" s="143"/>
      <c r="B74" s="146"/>
      <c r="C74" s="21">
        <v>322</v>
      </c>
      <c r="D74" s="22" t="s">
        <v>257</v>
      </c>
      <c r="E74" t="str">
        <f t="shared" si="1"/>
        <v>322 Особові рахунки</v>
      </c>
    </row>
    <row r="75" spans="1:5" ht="36">
      <c r="A75" s="143"/>
      <c r="B75" s="146"/>
      <c r="C75" s="21">
        <v>323</v>
      </c>
      <c r="D75" s="22" t="s">
        <v>258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6">
      <c r="A76" s="143"/>
      <c r="B76" s="146"/>
      <c r="C76" s="21">
        <v>324</v>
      </c>
      <c r="D76" s="22" t="s">
        <v>259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8">
      <c r="A77" s="143"/>
      <c r="B77" s="146"/>
      <c r="C77" s="21">
        <v>325</v>
      </c>
      <c r="D77" s="22" t="s">
        <v>260</v>
      </c>
      <c r="E77" t="str">
        <f t="shared" si="1"/>
        <v>325 Спеціальні реєстраційні рахунки для обліку депозитних сум</v>
      </c>
    </row>
    <row r="78" spans="1:5" ht="36">
      <c r="A78" s="143"/>
      <c r="B78" s="146"/>
      <c r="C78" s="21">
        <v>326</v>
      </c>
      <c r="D78" s="22" t="s">
        <v>261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6">
      <c r="A79" s="143"/>
      <c r="B79" s="146"/>
      <c r="C79" s="21">
        <v>327</v>
      </c>
      <c r="D79" s="22" t="s">
        <v>262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8">
      <c r="A80" s="144"/>
      <c r="B80" s="147"/>
      <c r="C80" s="21">
        <v>328</v>
      </c>
      <c r="D80" s="22" t="s">
        <v>69</v>
      </c>
      <c r="E80" t="str">
        <f t="shared" si="1"/>
        <v>328 Інші рахунки в казначействі </v>
      </c>
    </row>
    <row r="81" spans="1:5" ht="18">
      <c r="A81" s="142">
        <v>33</v>
      </c>
      <c r="B81" s="142" t="s">
        <v>70</v>
      </c>
      <c r="C81" s="21">
        <v>331</v>
      </c>
      <c r="D81" s="22" t="s">
        <v>71</v>
      </c>
      <c r="E81" t="str">
        <f t="shared" si="1"/>
        <v>331 Грошові документи в національній валюті </v>
      </c>
    </row>
    <row r="82" spans="1:5" ht="18">
      <c r="A82" s="143"/>
      <c r="B82" s="143"/>
      <c r="C82" s="21">
        <v>332</v>
      </c>
      <c r="D82" s="22" t="s">
        <v>72</v>
      </c>
      <c r="E82" t="str">
        <f t="shared" si="1"/>
        <v>332 Грошові документи в іноземній валюті </v>
      </c>
    </row>
    <row r="83" spans="1:5" ht="18">
      <c r="A83" s="143"/>
      <c r="B83" s="143"/>
      <c r="C83" s="21">
        <v>333</v>
      </c>
      <c r="D83" s="22" t="s">
        <v>73</v>
      </c>
      <c r="E83" t="str">
        <f t="shared" si="1"/>
        <v>333 Грошові кошти в дорозі в національній валюті </v>
      </c>
    </row>
    <row r="84" spans="1:5" ht="18">
      <c r="A84" s="144"/>
      <c r="B84" s="144"/>
      <c r="C84" s="21">
        <v>334</v>
      </c>
      <c r="D84" s="22" t="s">
        <v>74</v>
      </c>
      <c r="E84" t="str">
        <f t="shared" si="1"/>
        <v>334 Грошові кошти в дорозі в іноземній валюті </v>
      </c>
    </row>
    <row r="85" spans="1:5" ht="18">
      <c r="A85" s="142">
        <v>34</v>
      </c>
      <c r="B85" s="142" t="s">
        <v>75</v>
      </c>
      <c r="C85" s="21">
        <v>341</v>
      </c>
      <c r="D85" s="22" t="s">
        <v>76</v>
      </c>
      <c r="E85" t="str">
        <f t="shared" si="1"/>
        <v>341 Векселі, одержані в національній валюті </v>
      </c>
    </row>
    <row r="86" spans="1:5" ht="18">
      <c r="A86" s="144"/>
      <c r="B86" s="144"/>
      <c r="C86" s="21">
        <v>342</v>
      </c>
      <c r="D86" s="22" t="s">
        <v>77</v>
      </c>
      <c r="E86" t="str">
        <f t="shared" si="1"/>
        <v>342 Векселі, одержані в іноземній валюті </v>
      </c>
    </row>
    <row r="87" spans="1:5" ht="54">
      <c r="A87" s="21">
        <v>35</v>
      </c>
      <c r="B87" s="21" t="s">
        <v>78</v>
      </c>
      <c r="C87" s="21">
        <v>351</v>
      </c>
      <c r="D87" s="22" t="s">
        <v>79</v>
      </c>
      <c r="E87" t="str">
        <f t="shared" si="1"/>
        <v>351 Розрахунки із замовниками з авансів на науково-дослідні роботи </v>
      </c>
    </row>
    <row r="88" spans="1:5" ht="18">
      <c r="A88" s="142">
        <v>36</v>
      </c>
      <c r="B88" s="142" t="s">
        <v>80</v>
      </c>
      <c r="C88" s="21">
        <v>361</v>
      </c>
      <c r="D88" s="22" t="s">
        <v>81</v>
      </c>
      <c r="E88" t="str">
        <f t="shared" si="1"/>
        <v>361 Розрахунки в порядку планових платежів </v>
      </c>
    </row>
    <row r="89" spans="1:5" ht="18">
      <c r="A89" s="143"/>
      <c r="B89" s="143"/>
      <c r="C89" s="21">
        <v>362</v>
      </c>
      <c r="D89" s="22" t="s">
        <v>82</v>
      </c>
      <c r="E89" t="str">
        <f t="shared" si="1"/>
        <v>362 Розрахунки з підзвітними особами </v>
      </c>
    </row>
    <row r="90" spans="1:5" ht="18">
      <c r="A90" s="143"/>
      <c r="B90" s="143"/>
      <c r="C90" s="21">
        <v>363</v>
      </c>
      <c r="D90" s="22" t="s">
        <v>83</v>
      </c>
      <c r="E90" t="str">
        <f t="shared" si="1"/>
        <v>363 Розрахунки з відшкодування завданих збитків </v>
      </c>
    </row>
    <row r="91" spans="1:5" ht="18">
      <c r="A91" s="143"/>
      <c r="B91" s="143"/>
      <c r="C91" s="21">
        <v>364</v>
      </c>
      <c r="D91" s="22" t="s">
        <v>84</v>
      </c>
      <c r="E91" t="str">
        <f t="shared" si="1"/>
        <v>364 Розрахунки з іншими дебіторами </v>
      </c>
    </row>
    <row r="92" spans="1:5" ht="18">
      <c r="A92" s="143"/>
      <c r="B92" s="143"/>
      <c r="C92" s="21">
        <v>365</v>
      </c>
      <c r="D92" s="22" t="s">
        <v>85</v>
      </c>
      <c r="E92" t="str">
        <f t="shared" si="1"/>
        <v>365 Розрахунки з державними цільовими фондами</v>
      </c>
    </row>
    <row r="93" spans="1:5" ht="18">
      <c r="A93" s="144"/>
      <c r="B93" s="144"/>
      <c r="C93" s="21">
        <v>366</v>
      </c>
      <c r="D93" s="22" t="s">
        <v>86</v>
      </c>
      <c r="E93" t="str">
        <f t="shared" si="1"/>
        <v>366 Розрахунки зі спільної діяльності</v>
      </c>
    </row>
    <row r="94" spans="1:5" ht="36">
      <c r="A94" s="21">
        <v>37</v>
      </c>
      <c r="B94" s="21" t="s">
        <v>87</v>
      </c>
      <c r="C94" s="21">
        <v>371</v>
      </c>
      <c r="D94" s="22" t="s">
        <v>88</v>
      </c>
      <c r="E94" t="str">
        <f t="shared" si="1"/>
        <v>371 Поточні фінансові інвестиції у цінні папери</v>
      </c>
    </row>
    <row r="95" spans="1:5" ht="17.25">
      <c r="A95" s="139" t="s">
        <v>89</v>
      </c>
      <c r="B95" s="141"/>
      <c r="C95" s="141"/>
      <c r="D95" s="140"/>
      <c r="E95" t="str">
        <f t="shared" si="1"/>
        <v> </v>
      </c>
    </row>
    <row r="96" spans="1:5" ht="18">
      <c r="A96" s="142">
        <v>40</v>
      </c>
      <c r="B96" s="142" t="s">
        <v>90</v>
      </c>
      <c r="C96" s="21">
        <v>401</v>
      </c>
      <c r="D96" s="22" t="s">
        <v>91</v>
      </c>
      <c r="E96" t="str">
        <f t="shared" si="1"/>
        <v>401 Фонд у необоротних активах за їх видами </v>
      </c>
    </row>
    <row r="97" spans="1:5" ht="18">
      <c r="A97" s="144"/>
      <c r="B97" s="144"/>
      <c r="C97" s="21">
        <v>402</v>
      </c>
      <c r="D97" s="22" t="s">
        <v>92</v>
      </c>
      <c r="E97" t="str">
        <f t="shared" si="1"/>
        <v>402 Фонд у незавершеному капітальному будівництві </v>
      </c>
    </row>
    <row r="98" spans="1:5" ht="72">
      <c r="A98" s="21">
        <v>41</v>
      </c>
      <c r="B98" s="21" t="s">
        <v>93</v>
      </c>
      <c r="C98" s="21">
        <v>411</v>
      </c>
      <c r="D98" s="22" t="s">
        <v>94</v>
      </c>
      <c r="E98" t="str">
        <f t="shared" si="1"/>
        <v>411 Фонд у малоцінних та швидкозношуваних предметах за їх видами </v>
      </c>
    </row>
    <row r="99" spans="1:5" ht="18">
      <c r="A99" s="142">
        <v>42</v>
      </c>
      <c r="B99" s="142" t="s">
        <v>95</v>
      </c>
      <c r="C99" s="21">
        <v>421</v>
      </c>
      <c r="D99" s="22" t="s">
        <v>96</v>
      </c>
      <c r="E99" t="str">
        <f t="shared" si="1"/>
        <v>421 Фонд у капіталі підприємств</v>
      </c>
    </row>
    <row r="100" spans="1:5" ht="18">
      <c r="A100" s="144"/>
      <c r="B100" s="144"/>
      <c r="C100" s="21">
        <v>422</v>
      </c>
      <c r="D100" s="22" t="s">
        <v>97</v>
      </c>
      <c r="E100" t="str">
        <f t="shared" si="1"/>
        <v>422 Фонд у фінансових інвестиціях у цінні папери</v>
      </c>
    </row>
    <row r="101" spans="1:5" ht="18">
      <c r="A101" s="142">
        <v>43</v>
      </c>
      <c r="B101" s="142" t="s">
        <v>98</v>
      </c>
      <c r="C101" s="21">
        <v>431</v>
      </c>
      <c r="D101" s="22" t="s">
        <v>99</v>
      </c>
      <c r="E101" t="str">
        <f t="shared" si="1"/>
        <v>431 Результат виконання кошторису за загальним фондом </v>
      </c>
    </row>
    <row r="102" spans="1:5" ht="18">
      <c r="A102" s="144"/>
      <c r="B102" s="144"/>
      <c r="C102" s="21">
        <v>432</v>
      </c>
      <c r="D102" s="22" t="s">
        <v>100</v>
      </c>
      <c r="E102" t="str">
        <f t="shared" si="1"/>
        <v>432 Результат виконання кошторису за спеціальним фондом </v>
      </c>
    </row>
    <row r="103" spans="1:5" ht="18">
      <c r="A103" s="142">
        <v>44</v>
      </c>
      <c r="B103" s="142" t="s">
        <v>101</v>
      </c>
      <c r="C103" s="21">
        <v>441</v>
      </c>
      <c r="D103" s="22" t="s">
        <v>102</v>
      </c>
      <c r="E103" t="str">
        <f t="shared" si="1"/>
        <v>441 Дооцінка (уцінка) необоротних активів </v>
      </c>
    </row>
    <row r="104" spans="1:5" ht="18">
      <c r="A104" s="144"/>
      <c r="B104" s="144"/>
      <c r="C104" s="21">
        <v>442</v>
      </c>
      <c r="D104" s="22" t="s">
        <v>103</v>
      </c>
      <c r="E104" t="str">
        <f t="shared" si="1"/>
        <v>442 Інший капітал у дооцінках </v>
      </c>
    </row>
    <row r="105" spans="1:5" ht="17.25">
      <c r="A105" s="139" t="s">
        <v>104</v>
      </c>
      <c r="B105" s="141"/>
      <c r="C105" s="141"/>
      <c r="D105" s="140"/>
      <c r="E105" t="str">
        <f t="shared" si="1"/>
        <v> </v>
      </c>
    </row>
    <row r="106" spans="1:5" ht="18">
      <c r="A106" s="142">
        <v>50</v>
      </c>
      <c r="B106" s="142" t="s">
        <v>105</v>
      </c>
      <c r="C106" s="21">
        <v>501</v>
      </c>
      <c r="D106" s="22" t="s">
        <v>106</v>
      </c>
      <c r="E106" t="str">
        <f t="shared" si="1"/>
        <v>501 Довгострокові кредити банків </v>
      </c>
    </row>
    <row r="107" spans="1:5" ht="18">
      <c r="A107" s="143"/>
      <c r="B107" s="143"/>
      <c r="C107" s="21">
        <v>502</v>
      </c>
      <c r="D107" s="22" t="s">
        <v>107</v>
      </c>
      <c r="E107" t="str">
        <f t="shared" si="1"/>
        <v>502 Відстрочені довгострокові кредити банків </v>
      </c>
    </row>
    <row r="108" spans="1:5" ht="18">
      <c r="A108" s="144"/>
      <c r="B108" s="144"/>
      <c r="C108" s="21">
        <v>503</v>
      </c>
      <c r="D108" s="22" t="s">
        <v>108</v>
      </c>
      <c r="E108" t="str">
        <f t="shared" si="1"/>
        <v>503 Інші довгострокові позики </v>
      </c>
    </row>
    <row r="109" spans="1:5" ht="36">
      <c r="A109" s="21">
        <v>51</v>
      </c>
      <c r="B109" s="21" t="s">
        <v>109</v>
      </c>
      <c r="C109" s="21">
        <v>511</v>
      </c>
      <c r="D109" s="22" t="s">
        <v>110</v>
      </c>
      <c r="E109" t="str">
        <f t="shared" si="1"/>
        <v>511 Видані довгострокові векселі </v>
      </c>
    </row>
    <row r="110" spans="1:5" ht="54">
      <c r="A110" s="21">
        <v>52</v>
      </c>
      <c r="B110" s="21" t="s">
        <v>111</v>
      </c>
      <c r="C110" s="21">
        <v>521</v>
      </c>
      <c r="D110" s="22" t="s">
        <v>111</v>
      </c>
      <c r="E110" t="str">
        <f t="shared" si="1"/>
        <v>521 Інші довгострокові фінансові зобов'язання </v>
      </c>
    </row>
    <row r="111" spans="1:5" ht="17.25">
      <c r="A111" s="139" t="s">
        <v>112</v>
      </c>
      <c r="B111" s="141"/>
      <c r="C111" s="141"/>
      <c r="D111" s="140"/>
      <c r="E111" t="str">
        <f t="shared" si="1"/>
        <v> </v>
      </c>
    </row>
    <row r="112" spans="1:5" ht="18">
      <c r="A112" s="142">
        <v>60</v>
      </c>
      <c r="B112" s="142" t="s">
        <v>113</v>
      </c>
      <c r="C112" s="21">
        <v>601</v>
      </c>
      <c r="D112" s="22" t="s">
        <v>114</v>
      </c>
      <c r="E112" t="str">
        <f t="shared" si="1"/>
        <v>601 Короткострокові кредити банків </v>
      </c>
    </row>
    <row r="113" spans="1:5" ht="18">
      <c r="A113" s="143"/>
      <c r="B113" s="143"/>
      <c r="C113" s="21">
        <v>602</v>
      </c>
      <c r="D113" s="22" t="s">
        <v>115</v>
      </c>
      <c r="E113" t="str">
        <f t="shared" si="1"/>
        <v>602 Відстрочені короткострокові кредити банків </v>
      </c>
    </row>
    <row r="114" spans="1:5" ht="18">
      <c r="A114" s="143"/>
      <c r="B114" s="143"/>
      <c r="C114" s="21">
        <v>603</v>
      </c>
      <c r="D114" s="22" t="s">
        <v>116</v>
      </c>
      <c r="E114" t="str">
        <f t="shared" si="1"/>
        <v>603 Інші короткострокові позики </v>
      </c>
    </row>
    <row r="115" spans="1:5" ht="18">
      <c r="A115" s="144"/>
      <c r="B115" s="144"/>
      <c r="C115" s="21">
        <v>604</v>
      </c>
      <c r="D115" s="22" t="s">
        <v>117</v>
      </c>
      <c r="E115" t="str">
        <f t="shared" si="1"/>
        <v>604 Прострочені позики </v>
      </c>
    </row>
    <row r="116" spans="1:5" ht="18">
      <c r="A116" s="142">
        <v>61</v>
      </c>
      <c r="B116" s="142" t="s">
        <v>118</v>
      </c>
      <c r="C116" s="21">
        <v>611</v>
      </c>
      <c r="D116" s="22" t="s">
        <v>119</v>
      </c>
      <c r="E116" t="str">
        <f t="shared" si="1"/>
        <v>611 Поточна заборгованість за довгостроковими позиками </v>
      </c>
    </row>
    <row r="117" spans="1:5" ht="18">
      <c r="A117" s="143"/>
      <c r="B117" s="143"/>
      <c r="C117" s="21">
        <v>612</v>
      </c>
      <c r="D117" s="22" t="s">
        <v>120</v>
      </c>
      <c r="E117" t="str">
        <f t="shared" si="1"/>
        <v>612 Поточна заборгованість за довгостроковими векселями </v>
      </c>
    </row>
    <row r="118" spans="1:5" ht="18">
      <c r="A118" s="144"/>
      <c r="B118" s="144"/>
      <c r="C118" s="21">
        <v>613</v>
      </c>
      <c r="D118" s="22" t="s">
        <v>121</v>
      </c>
      <c r="E118" t="str">
        <f t="shared" si="1"/>
        <v>613 Поточна заборгованість за іншими довгостроковими зобов'язаннями </v>
      </c>
    </row>
    <row r="119" spans="1:5" ht="36">
      <c r="A119" s="21">
        <v>62</v>
      </c>
      <c r="B119" s="21" t="s">
        <v>122</v>
      </c>
      <c r="C119" s="21">
        <v>621</v>
      </c>
      <c r="D119" s="22" t="s">
        <v>123</v>
      </c>
      <c r="E119" t="str">
        <f t="shared" si="1"/>
        <v>621 Видані короткострокові векселі </v>
      </c>
    </row>
    <row r="120" spans="1:5" ht="18">
      <c r="A120" s="142">
        <v>63</v>
      </c>
      <c r="B120" s="142" t="s">
        <v>124</v>
      </c>
      <c r="C120" s="21">
        <v>631</v>
      </c>
      <c r="D120" s="22" t="s">
        <v>125</v>
      </c>
      <c r="E120" t="str">
        <f t="shared" si="1"/>
        <v>631 Розрахунки з постачальниками та підрядниками </v>
      </c>
    </row>
    <row r="121" spans="1:5" ht="54">
      <c r="A121" s="143"/>
      <c r="B121" s="143"/>
      <c r="C121" s="21">
        <v>632</v>
      </c>
      <c r="D121" s="22" t="s">
        <v>126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6">
      <c r="A122" s="143"/>
      <c r="B122" s="143"/>
      <c r="C122" s="21">
        <v>633</v>
      </c>
      <c r="D122" s="22" t="s">
        <v>127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6">
      <c r="A123" s="143"/>
      <c r="B123" s="143"/>
      <c r="C123" s="21">
        <v>634</v>
      </c>
      <c r="D123" s="22" t="s">
        <v>128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8">
      <c r="A124" s="144"/>
      <c r="B124" s="144"/>
      <c r="C124" s="21">
        <v>635</v>
      </c>
      <c r="D124" s="22" t="s">
        <v>129</v>
      </c>
      <c r="E124" t="str">
        <f t="shared" si="1"/>
        <v>635 Розрахунки із залученими співвиконавцями для виконання робіт </v>
      </c>
    </row>
    <row r="125" spans="1:5" ht="18">
      <c r="A125" s="142">
        <v>64</v>
      </c>
      <c r="B125" s="142" t="s">
        <v>130</v>
      </c>
      <c r="C125" s="21">
        <v>641</v>
      </c>
      <c r="D125" s="22" t="s">
        <v>131</v>
      </c>
      <c r="E125" t="str">
        <f t="shared" si="1"/>
        <v>641 Розрахунки за податками і зборами в бюджет </v>
      </c>
    </row>
    <row r="126" spans="1:5" ht="18">
      <c r="A126" s="144"/>
      <c r="B126" s="144"/>
      <c r="C126" s="21">
        <v>642</v>
      </c>
      <c r="D126" s="22" t="s">
        <v>132</v>
      </c>
      <c r="E126" t="str">
        <f t="shared" si="1"/>
        <v>642 Інші розрахунки з бюджетом </v>
      </c>
    </row>
    <row r="127" spans="1:5" ht="36">
      <c r="A127" s="142">
        <v>65</v>
      </c>
      <c r="B127" s="142" t="s">
        <v>133</v>
      </c>
      <c r="C127" s="21">
        <v>651</v>
      </c>
      <c r="D127" s="22" t="s">
        <v>134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8">
      <c r="A128" s="143"/>
      <c r="B128" s="143"/>
      <c r="C128" s="21">
        <v>652</v>
      </c>
      <c r="D128" s="22" t="s">
        <v>135</v>
      </c>
      <c r="E128" t="str">
        <f t="shared" si="1"/>
        <v>652 Розрахунки із соціального страхування </v>
      </c>
    </row>
    <row r="129" spans="1:5" ht="18">
      <c r="A129" s="144"/>
      <c r="B129" s="144"/>
      <c r="C129" s="21">
        <v>654</v>
      </c>
      <c r="D129" s="22" t="s">
        <v>136</v>
      </c>
      <c r="E129" t="str">
        <f t="shared" si="1"/>
        <v>654 Розрахунки з інших видів страхування </v>
      </c>
    </row>
    <row r="130" spans="1:5" ht="18">
      <c r="A130" s="142">
        <v>66</v>
      </c>
      <c r="B130" s="142" t="s">
        <v>137</v>
      </c>
      <c r="C130" s="21">
        <v>661</v>
      </c>
      <c r="D130" s="22" t="s">
        <v>138</v>
      </c>
      <c r="E130" t="str">
        <f t="shared" si="1"/>
        <v>661 Розрахунки із заробітної плати </v>
      </c>
    </row>
    <row r="131" spans="1:5" ht="18">
      <c r="A131" s="143"/>
      <c r="B131" s="143"/>
      <c r="C131" s="21">
        <v>662</v>
      </c>
      <c r="D131" s="22" t="s">
        <v>139</v>
      </c>
      <c r="E131" t="str">
        <f t="shared" si="1"/>
        <v>662 Розрахунки зі стипендіатами </v>
      </c>
    </row>
    <row r="132" spans="1:5" ht="18">
      <c r="A132" s="143"/>
      <c r="B132" s="143"/>
      <c r="C132" s="21">
        <v>663</v>
      </c>
      <c r="D132" s="22" t="s">
        <v>140</v>
      </c>
      <c r="E132" t="str">
        <f t="shared" si="1"/>
        <v>663 Розрахунки з працівниками за товари, продані в кредит </v>
      </c>
    </row>
    <row r="133" spans="1:5" ht="36">
      <c r="A133" s="143"/>
      <c r="B133" s="143"/>
      <c r="C133" s="21">
        <v>664</v>
      </c>
      <c r="D133" s="22" t="s">
        <v>141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6">
      <c r="A134" s="143"/>
      <c r="B134" s="143"/>
      <c r="C134" s="21">
        <v>665</v>
      </c>
      <c r="D134" s="22" t="s">
        <v>142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6">
      <c r="A135" s="143"/>
      <c r="B135" s="143"/>
      <c r="C135" s="21">
        <v>666</v>
      </c>
      <c r="D135" s="22" t="s">
        <v>143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8">
      <c r="A136" s="143"/>
      <c r="B136" s="143"/>
      <c r="C136" s="21">
        <v>667</v>
      </c>
      <c r="D136" s="22" t="s">
        <v>144</v>
      </c>
      <c r="E136" t="str">
        <f t="shared" si="2"/>
        <v>667 Розрахунки з працівниками за позиками банків </v>
      </c>
    </row>
    <row r="137" spans="1:5" ht="18">
      <c r="A137" s="143"/>
      <c r="B137" s="143"/>
      <c r="C137" s="21">
        <v>668</v>
      </c>
      <c r="D137" s="22" t="s">
        <v>145</v>
      </c>
      <c r="E137" t="str">
        <f t="shared" si="2"/>
        <v>668 Розрахунки за виконавчими документами та інші утримання </v>
      </c>
    </row>
    <row r="138" spans="1:5" ht="18">
      <c r="A138" s="144"/>
      <c r="B138" s="144"/>
      <c r="C138" s="21">
        <v>669</v>
      </c>
      <c r="D138" s="22" t="s">
        <v>146</v>
      </c>
      <c r="E138" t="str">
        <f t="shared" si="2"/>
        <v>669 Інші розрахунки за виконані роботи </v>
      </c>
    </row>
    <row r="139" spans="1:5" ht="18">
      <c r="A139" s="142">
        <v>67</v>
      </c>
      <c r="B139" s="142" t="s">
        <v>147</v>
      </c>
      <c r="C139" s="21">
        <v>671</v>
      </c>
      <c r="D139" s="22" t="s">
        <v>148</v>
      </c>
      <c r="E139" t="str">
        <f t="shared" si="2"/>
        <v>671 Розрахунки з депонентами </v>
      </c>
    </row>
    <row r="140" spans="1:5" ht="18">
      <c r="A140" s="143"/>
      <c r="B140" s="143"/>
      <c r="C140" s="21">
        <v>672</v>
      </c>
      <c r="D140" s="22" t="s">
        <v>149</v>
      </c>
      <c r="E140" t="str">
        <f t="shared" si="2"/>
        <v>672 Розрахунки за депозитними сумами </v>
      </c>
    </row>
    <row r="141" spans="1:5" ht="36">
      <c r="A141" s="143"/>
      <c r="B141" s="143"/>
      <c r="C141" s="21">
        <v>673</v>
      </c>
      <c r="D141" s="22" t="s">
        <v>150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8">
      <c r="A142" s="143"/>
      <c r="B142" s="143"/>
      <c r="C142" s="21">
        <v>674</v>
      </c>
      <c r="D142" s="22" t="s">
        <v>151</v>
      </c>
      <c r="E142" t="str">
        <f t="shared" si="2"/>
        <v>674 Розрахунки за спеціальними видами платежів </v>
      </c>
    </row>
    <row r="143" spans="1:5" ht="18">
      <c r="A143" s="143"/>
      <c r="B143" s="143"/>
      <c r="C143" s="21">
        <v>675</v>
      </c>
      <c r="D143" s="22" t="s">
        <v>152</v>
      </c>
      <c r="E143" t="str">
        <f t="shared" si="2"/>
        <v>675 Розрахунки з іншими кредиторами </v>
      </c>
    </row>
    <row r="144" spans="1:5" ht="18">
      <c r="A144" s="144"/>
      <c r="B144" s="144"/>
      <c r="C144" s="21">
        <v>676</v>
      </c>
      <c r="D144" s="22" t="s">
        <v>153</v>
      </c>
      <c r="E144" t="str">
        <f t="shared" si="2"/>
        <v>676 Розрахунки за зобов'язаннями зі спільної діяльності</v>
      </c>
    </row>
    <row r="145" spans="1:5" ht="36">
      <c r="A145" s="142">
        <v>68</v>
      </c>
      <c r="B145" s="142" t="s">
        <v>154</v>
      </c>
      <c r="C145" s="21">
        <v>683</v>
      </c>
      <c r="D145" s="22" t="s">
        <v>155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6">
      <c r="A146" s="144"/>
      <c r="B146" s="144"/>
      <c r="C146" s="21">
        <v>684</v>
      </c>
      <c r="D146" s="22" t="s">
        <v>156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139" t="s">
        <v>157</v>
      </c>
      <c r="B147" s="141"/>
      <c r="C147" s="141"/>
      <c r="D147" s="140"/>
      <c r="E147" t="str">
        <f t="shared" si="2"/>
        <v> </v>
      </c>
    </row>
    <row r="148" spans="1:5" ht="36">
      <c r="A148" s="142">
        <v>70</v>
      </c>
      <c r="B148" s="142" t="s">
        <v>158</v>
      </c>
      <c r="C148" s="21">
        <v>701</v>
      </c>
      <c r="D148" s="22" t="s">
        <v>159</v>
      </c>
      <c r="E148" t="str">
        <f t="shared" si="2"/>
        <v>701 Асигнування з державного бюджету на видатки установи та інші заходи </v>
      </c>
    </row>
    <row r="149" spans="1:5" ht="36">
      <c r="A149" s="144"/>
      <c r="B149" s="144"/>
      <c r="C149" s="21">
        <v>702</v>
      </c>
      <c r="D149" s="22" t="s">
        <v>160</v>
      </c>
      <c r="E149" t="str">
        <f t="shared" si="2"/>
        <v>702 Асигнування з місцевого бюджету на видатки установи та інші заходи </v>
      </c>
    </row>
    <row r="150" spans="1:5" ht="18">
      <c r="A150" s="142">
        <v>71</v>
      </c>
      <c r="B150" s="142" t="s">
        <v>161</v>
      </c>
      <c r="C150" s="21">
        <v>711</v>
      </c>
      <c r="D150" s="22" t="s">
        <v>162</v>
      </c>
      <c r="E150" t="str">
        <f t="shared" si="2"/>
        <v>711 Доходи за коштами, отриманими як плата за послуги </v>
      </c>
    </row>
    <row r="151" spans="1:5" ht="18">
      <c r="A151" s="143"/>
      <c r="B151" s="143"/>
      <c r="C151" s="21">
        <v>712</v>
      </c>
      <c r="D151" s="22" t="s">
        <v>163</v>
      </c>
      <c r="E151" t="str">
        <f t="shared" si="2"/>
        <v>712 Доходи за іншими джерелами власних надходжень установ </v>
      </c>
    </row>
    <row r="152" spans="1:5" ht="18">
      <c r="A152" s="143"/>
      <c r="B152" s="143"/>
      <c r="C152" s="21">
        <v>713</v>
      </c>
      <c r="D152" s="22" t="s">
        <v>164</v>
      </c>
      <c r="E152" t="str">
        <f t="shared" si="2"/>
        <v>713 Доходи за іншими надходженнями спеціального фонду </v>
      </c>
    </row>
    <row r="153" spans="1:5" ht="18">
      <c r="A153" s="143"/>
      <c r="B153" s="143"/>
      <c r="C153" s="21">
        <v>714</v>
      </c>
      <c r="D153" s="22" t="s">
        <v>165</v>
      </c>
      <c r="E153" t="str">
        <f t="shared" si="2"/>
        <v>714 Кошти батьків за надані послуги </v>
      </c>
    </row>
    <row r="154" spans="1:5" ht="18">
      <c r="A154" s="143"/>
      <c r="B154" s="143"/>
      <c r="C154" s="21">
        <v>715</v>
      </c>
      <c r="D154" s="22" t="s">
        <v>166</v>
      </c>
      <c r="E154" t="str">
        <f t="shared" si="2"/>
        <v>715 Доходи, спрямовані на покриття дефіциту загального фонду </v>
      </c>
    </row>
    <row r="155" spans="1:5" ht="18">
      <c r="A155" s="144"/>
      <c r="B155" s="144"/>
      <c r="C155" s="21">
        <v>716</v>
      </c>
      <c r="D155" s="22" t="s">
        <v>167</v>
      </c>
      <c r="E155" t="str">
        <f t="shared" si="2"/>
        <v>716 Доходи майбутніх періодів </v>
      </c>
    </row>
    <row r="156" spans="1:5" ht="18">
      <c r="A156" s="142">
        <v>72</v>
      </c>
      <c r="B156" s="142" t="s">
        <v>168</v>
      </c>
      <c r="C156" s="21">
        <v>721</v>
      </c>
      <c r="D156" s="22" t="s">
        <v>169</v>
      </c>
      <c r="E156" t="str">
        <f t="shared" si="2"/>
        <v>721 Реалізація виробів виробничих (навчальних) майстерень </v>
      </c>
    </row>
    <row r="157" spans="1:5" ht="18">
      <c r="A157" s="143"/>
      <c r="B157" s="143"/>
      <c r="C157" s="21">
        <v>722</v>
      </c>
      <c r="D157" s="22" t="s">
        <v>170</v>
      </c>
      <c r="E157" t="str">
        <f t="shared" si="2"/>
        <v>722 Реалізація продукції підсобних (навчальних) сільських господарств </v>
      </c>
    </row>
    <row r="158" spans="1:5" ht="18">
      <c r="A158" s="144"/>
      <c r="B158" s="144"/>
      <c r="C158" s="21">
        <v>723</v>
      </c>
      <c r="D158" s="22" t="s">
        <v>171</v>
      </c>
      <c r="E158" t="str">
        <f t="shared" si="2"/>
        <v>723 Реалізація науково-дослідних робіт </v>
      </c>
    </row>
    <row r="159" spans="1:5" ht="18">
      <c r="A159" s="21">
        <v>74</v>
      </c>
      <c r="B159" s="21" t="s">
        <v>172</v>
      </c>
      <c r="C159" s="21">
        <v>741</v>
      </c>
      <c r="D159" s="22" t="s">
        <v>173</v>
      </c>
      <c r="E159" t="str">
        <f t="shared" si="2"/>
        <v>741 Інші доходи установ </v>
      </c>
    </row>
    <row r="160" spans="1:5" ht="17.25">
      <c r="A160" s="139" t="s">
        <v>174</v>
      </c>
      <c r="B160" s="141"/>
      <c r="C160" s="141"/>
      <c r="D160" s="140"/>
      <c r="E160" t="str">
        <f t="shared" si="2"/>
        <v> </v>
      </c>
    </row>
    <row r="161" spans="1:5" ht="36">
      <c r="A161" s="142">
        <v>80</v>
      </c>
      <c r="B161" s="142" t="s">
        <v>175</v>
      </c>
      <c r="C161" s="21">
        <v>801</v>
      </c>
      <c r="D161" s="22" t="s">
        <v>176</v>
      </c>
      <c r="E161" t="str">
        <f t="shared" si="2"/>
        <v>801 Видатки з державного бюджету на утримання установи та інші заходи </v>
      </c>
    </row>
    <row r="162" spans="1:5" ht="18">
      <c r="A162" s="144"/>
      <c r="B162" s="144"/>
      <c r="C162" s="21">
        <v>802</v>
      </c>
      <c r="D162" s="22" t="s">
        <v>177</v>
      </c>
      <c r="E162" t="str">
        <f t="shared" si="2"/>
        <v>802 Видатки з місцевого бюджету на утримання установи та інші заходи </v>
      </c>
    </row>
    <row r="163" spans="1:5" ht="18">
      <c r="A163" s="142">
        <v>81</v>
      </c>
      <c r="B163" s="142" t="s">
        <v>178</v>
      </c>
      <c r="C163" s="21">
        <v>811</v>
      </c>
      <c r="D163" s="22" t="s">
        <v>179</v>
      </c>
      <c r="E163" t="str">
        <f t="shared" si="2"/>
        <v>811 Видатки за коштами, отриманими як плата за послуги </v>
      </c>
    </row>
    <row r="164" spans="1:5" ht="18">
      <c r="A164" s="143"/>
      <c r="B164" s="143"/>
      <c r="C164" s="21">
        <v>812</v>
      </c>
      <c r="D164" s="22" t="s">
        <v>180</v>
      </c>
      <c r="E164" t="str">
        <f t="shared" si="2"/>
        <v>812 Видатки за іншими джерелами власних надходжень </v>
      </c>
    </row>
    <row r="165" spans="1:5" ht="18">
      <c r="A165" s="144"/>
      <c r="B165" s="144"/>
      <c r="C165" s="21">
        <v>813</v>
      </c>
      <c r="D165" s="22" t="s">
        <v>181</v>
      </c>
      <c r="E165" t="str">
        <f t="shared" si="2"/>
        <v>813 Видатки за іншими надходженнями спеціального фонду </v>
      </c>
    </row>
    <row r="166" spans="1:5" ht="18">
      <c r="A166" s="142">
        <v>82</v>
      </c>
      <c r="B166" s="142" t="s">
        <v>182</v>
      </c>
      <c r="C166" s="21">
        <v>821</v>
      </c>
      <c r="D166" s="22" t="s">
        <v>183</v>
      </c>
      <c r="E166" t="str">
        <f t="shared" si="2"/>
        <v>821 Витрати виробничих (навчальних) майстерень </v>
      </c>
    </row>
    <row r="167" spans="1:5" ht="18">
      <c r="A167" s="143"/>
      <c r="B167" s="143"/>
      <c r="C167" s="21">
        <v>822</v>
      </c>
      <c r="D167" s="22" t="s">
        <v>184</v>
      </c>
      <c r="E167" t="str">
        <f t="shared" si="2"/>
        <v>822 Витрати підсобних (навчальних) сільських господарств </v>
      </c>
    </row>
    <row r="168" spans="1:5" ht="18">
      <c r="A168" s="143"/>
      <c r="B168" s="143"/>
      <c r="C168" s="21">
        <v>823</v>
      </c>
      <c r="D168" s="22" t="s">
        <v>185</v>
      </c>
      <c r="E168" t="str">
        <f t="shared" si="2"/>
        <v>823 Витрати на науково-дослідні роботи </v>
      </c>
    </row>
    <row r="169" spans="1:5" ht="18">
      <c r="A169" s="143"/>
      <c r="B169" s="143"/>
      <c r="C169" s="21">
        <v>824</v>
      </c>
      <c r="D169" s="22" t="s">
        <v>186</v>
      </c>
      <c r="E169" t="str">
        <f t="shared" si="2"/>
        <v>824 Витрати на виготовлення експериментальних пристроїв </v>
      </c>
    </row>
    <row r="170" spans="1:5" ht="18">
      <c r="A170" s="143"/>
      <c r="B170" s="143"/>
      <c r="C170" s="21">
        <v>825</v>
      </c>
      <c r="D170" s="22" t="s">
        <v>187</v>
      </c>
      <c r="E170" t="str">
        <f t="shared" si="2"/>
        <v>825 Витрати на заготівлю і переробку матеріалів </v>
      </c>
    </row>
    <row r="171" spans="1:5" ht="18">
      <c r="A171" s="144"/>
      <c r="B171" s="144"/>
      <c r="C171" s="21">
        <v>826</v>
      </c>
      <c r="D171" s="22" t="s">
        <v>188</v>
      </c>
      <c r="E171" t="str">
        <f t="shared" si="2"/>
        <v>826 Видатки до розподілу </v>
      </c>
    </row>
    <row r="172" spans="1:5" ht="18">
      <c r="A172" s="21">
        <v>83</v>
      </c>
      <c r="B172" s="22" t="s">
        <v>189</v>
      </c>
      <c r="C172" s="21">
        <v>831</v>
      </c>
      <c r="D172" s="22" t="s">
        <v>190</v>
      </c>
      <c r="E172" t="str">
        <f t="shared" si="2"/>
        <v>831 Інші витрати установ</v>
      </c>
    </row>
    <row r="173" spans="1:5" ht="36">
      <c r="A173" s="21">
        <v>84</v>
      </c>
      <c r="B173" s="21" t="s">
        <v>191</v>
      </c>
      <c r="C173" s="21">
        <v>841</v>
      </c>
      <c r="D173" s="22" t="s">
        <v>192</v>
      </c>
      <c r="E173" t="str">
        <f t="shared" si="2"/>
        <v>841 Витрати на амортизацію необоротних активів</v>
      </c>
    </row>
    <row r="174" spans="1:5" ht="36">
      <c r="A174" s="21">
        <v>85</v>
      </c>
      <c r="B174" s="21" t="s">
        <v>193</v>
      </c>
      <c r="C174" s="21">
        <v>851</v>
      </c>
      <c r="D174" s="22" t="s">
        <v>193</v>
      </c>
      <c r="E174" t="str">
        <f t="shared" si="2"/>
        <v>851 Витрати майбутніх періодів</v>
      </c>
    </row>
    <row r="175" spans="1:5" ht="17.25">
      <c r="A175" s="139" t="s">
        <v>194</v>
      </c>
      <c r="B175" s="141"/>
      <c r="C175" s="141"/>
      <c r="D175" s="140"/>
      <c r="E175" t="str">
        <f t="shared" si="2"/>
        <v> </v>
      </c>
    </row>
    <row r="176" spans="1:5" ht="72">
      <c r="A176" s="21">
        <v>91</v>
      </c>
      <c r="B176" s="22" t="s">
        <v>195</v>
      </c>
      <c r="C176" s="21">
        <v>911</v>
      </c>
      <c r="D176" s="22" t="s">
        <v>196</v>
      </c>
      <c r="E176" t="str">
        <f t="shared" si="2"/>
        <v>911 Розрахунки замовників з оплати адміністративних послуг</v>
      </c>
    </row>
    <row r="177" spans="1:5" ht="72">
      <c r="A177" s="21">
        <v>92</v>
      </c>
      <c r="B177" s="22" t="s">
        <v>197</v>
      </c>
      <c r="C177" s="21">
        <v>921</v>
      </c>
      <c r="D177" s="22" t="s">
        <v>198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75:D175"/>
    <mergeCell ref="A150:A155"/>
    <mergeCell ref="B150:B155"/>
    <mergeCell ref="A156:A158"/>
    <mergeCell ref="B156:B158"/>
    <mergeCell ref="A160:D160"/>
    <mergeCell ref="A163:A165"/>
    <mergeCell ref="B163:B165"/>
    <mergeCell ref="A166:A171"/>
    <mergeCell ref="B166:B171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B130:B138"/>
    <mergeCell ref="A112:A115"/>
    <mergeCell ref="B112:B115"/>
    <mergeCell ref="A116:A118"/>
    <mergeCell ref="B116:B118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95:D95"/>
    <mergeCell ref="A96:A97"/>
    <mergeCell ref="B96:B97"/>
    <mergeCell ref="A99:A100"/>
    <mergeCell ref="B99:B100"/>
    <mergeCell ref="A101:A102"/>
    <mergeCell ref="B101:B102"/>
    <mergeCell ref="A81:A84"/>
    <mergeCell ref="B81:B84"/>
    <mergeCell ref="A85:A86"/>
    <mergeCell ref="B85:B86"/>
    <mergeCell ref="A88:A93"/>
    <mergeCell ref="B88:B93"/>
    <mergeCell ref="A62:D62"/>
    <mergeCell ref="A63:A64"/>
    <mergeCell ref="B63:B64"/>
    <mergeCell ref="A65:A72"/>
    <mergeCell ref="B65:B72"/>
    <mergeCell ref="A73:A80"/>
    <mergeCell ref="B73:B80"/>
    <mergeCell ref="A47:A48"/>
    <mergeCell ref="B47:B48"/>
    <mergeCell ref="A49:A57"/>
    <mergeCell ref="B49:B57"/>
    <mergeCell ref="A60:A61"/>
    <mergeCell ref="B60:B61"/>
    <mergeCell ref="A31:A32"/>
    <mergeCell ref="B31:B32"/>
    <mergeCell ref="A33:D33"/>
    <mergeCell ref="A34:A38"/>
    <mergeCell ref="B34:B38"/>
    <mergeCell ref="A39:A46"/>
    <mergeCell ref="B39:B46"/>
    <mergeCell ref="A23:A24"/>
    <mergeCell ref="B23:B24"/>
    <mergeCell ref="A25:A27"/>
    <mergeCell ref="B25:B27"/>
    <mergeCell ref="A28:A30"/>
    <mergeCell ref="B28:B30"/>
    <mergeCell ref="A1:B1"/>
    <mergeCell ref="C1:D1"/>
    <mergeCell ref="A4:D4"/>
    <mergeCell ref="A5:A13"/>
    <mergeCell ref="B5:B13"/>
    <mergeCell ref="A14:A22"/>
    <mergeCell ref="B14:B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view="pageBreakPreview" zoomScaleSheetLayoutView="100" zoomScalePageLayoutView="0" workbookViewId="0" topLeftCell="A1">
      <selection activeCell="B3" sqref="B3:H3"/>
    </sheetView>
  </sheetViews>
  <sheetFormatPr defaultColWidth="9.00390625" defaultRowHeight="12.75"/>
  <cols>
    <col min="1" max="1" width="46.625" style="0" customWidth="1"/>
  </cols>
  <sheetData>
    <row r="1" spans="1:12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4" t="s">
        <v>29</v>
      </c>
      <c r="B3" s="150" t="s">
        <v>328</v>
      </c>
      <c r="C3" s="150"/>
      <c r="D3" s="150"/>
      <c r="E3" s="150"/>
      <c r="F3" s="150"/>
      <c r="G3" s="150"/>
      <c r="H3" s="150"/>
      <c r="I3" s="24"/>
      <c r="J3" s="24"/>
      <c r="K3" s="24"/>
      <c r="L3" s="24"/>
    </row>
    <row r="4" spans="1:12" ht="12.75">
      <c r="A4" s="24" t="s">
        <v>28</v>
      </c>
      <c r="B4" s="35" t="s">
        <v>267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4" t="s">
        <v>30</v>
      </c>
      <c r="B5" s="151"/>
      <c r="C5" s="151"/>
      <c r="D5" s="151"/>
      <c r="E5" s="151"/>
      <c r="F5" s="24"/>
      <c r="G5" s="24"/>
      <c r="H5" s="24"/>
      <c r="I5" s="24"/>
      <c r="J5" s="24"/>
      <c r="K5" s="24"/>
      <c r="L5" s="24"/>
    </row>
    <row r="6" spans="1:12" ht="12.75">
      <c r="A6" s="24" t="s">
        <v>33</v>
      </c>
      <c r="B6" s="151" t="s">
        <v>367</v>
      </c>
      <c r="C6" s="151"/>
      <c r="D6" s="151"/>
      <c r="E6" s="151"/>
      <c r="F6" s="24"/>
      <c r="G6" s="24"/>
      <c r="H6" s="24"/>
      <c r="I6" s="24"/>
      <c r="J6" s="24"/>
      <c r="K6" s="24"/>
      <c r="L6" s="24"/>
    </row>
    <row r="7" spans="1:12" ht="12.75">
      <c r="A7" s="24" t="s">
        <v>34</v>
      </c>
      <c r="B7" s="151"/>
      <c r="C7" s="151"/>
      <c r="D7" s="151"/>
      <c r="E7" s="151"/>
      <c r="F7" s="24"/>
      <c r="G7" s="24"/>
      <c r="H7" s="24"/>
      <c r="I7" s="24"/>
      <c r="J7" s="24"/>
      <c r="K7" s="24"/>
      <c r="L7" s="24"/>
    </row>
    <row r="8" spans="1:12" ht="12.75">
      <c r="A8" s="24" t="s">
        <v>31</v>
      </c>
      <c r="B8" s="151"/>
      <c r="C8" s="151"/>
      <c r="D8" s="151"/>
      <c r="E8" s="151"/>
      <c r="F8" s="24"/>
      <c r="G8" s="24"/>
      <c r="H8" s="24"/>
      <c r="I8" s="24"/>
      <c r="J8" s="24"/>
      <c r="K8" s="24"/>
      <c r="L8" s="24"/>
    </row>
    <row r="9" spans="1:12" ht="12.75" customHeight="1">
      <c r="A9" s="24" t="s">
        <v>32</v>
      </c>
      <c r="B9" s="151"/>
      <c r="C9" s="151"/>
      <c r="D9" s="151"/>
      <c r="E9" s="151"/>
      <c r="F9" s="24"/>
      <c r="G9" s="24"/>
      <c r="H9" s="24"/>
      <c r="I9" s="24"/>
      <c r="J9" s="24"/>
      <c r="K9" s="24"/>
      <c r="L9" s="24"/>
    </row>
    <row r="10" spans="1:12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.75">
      <c r="A11" s="24"/>
      <c r="B11" s="148" t="s">
        <v>37</v>
      </c>
      <c r="C11" s="148"/>
      <c r="D11" s="148"/>
      <c r="E11" s="148"/>
      <c r="F11" s="148"/>
      <c r="G11" s="148"/>
      <c r="H11" s="148" t="s">
        <v>38</v>
      </c>
      <c r="I11" s="148"/>
      <c r="J11" s="148"/>
      <c r="K11" s="148"/>
      <c r="L11" s="148"/>
    </row>
    <row r="12" spans="1:12" ht="12.75">
      <c r="A12" s="24" t="s">
        <v>35</v>
      </c>
      <c r="B12" s="149" t="s">
        <v>331</v>
      </c>
      <c r="C12" s="149"/>
      <c r="D12" s="149"/>
      <c r="E12" s="149"/>
      <c r="F12" s="149"/>
      <c r="G12" s="149"/>
      <c r="H12" s="149" t="s">
        <v>332</v>
      </c>
      <c r="I12" s="149"/>
      <c r="J12" s="149"/>
      <c r="K12" s="149"/>
      <c r="L12" s="149"/>
    </row>
    <row r="13" spans="1:12" ht="12.75">
      <c r="A13" s="24" t="s">
        <v>36</v>
      </c>
      <c r="B13" s="149" t="s">
        <v>269</v>
      </c>
      <c r="C13" s="149"/>
      <c r="D13" s="149"/>
      <c r="E13" s="149"/>
      <c r="F13" s="149"/>
      <c r="G13" s="149"/>
      <c r="H13" s="149" t="s">
        <v>329</v>
      </c>
      <c r="I13" s="149"/>
      <c r="J13" s="149"/>
      <c r="K13" s="149"/>
      <c r="L13" s="149"/>
    </row>
    <row r="14" spans="1:12" ht="12.75">
      <c r="A14" s="24"/>
      <c r="B14" s="149" t="s">
        <v>268</v>
      </c>
      <c r="C14" s="149"/>
      <c r="D14" s="149"/>
      <c r="E14" s="149"/>
      <c r="F14" s="149"/>
      <c r="G14" s="149"/>
      <c r="H14" s="149" t="s">
        <v>330</v>
      </c>
      <c r="I14" s="149"/>
      <c r="J14" s="149"/>
      <c r="K14" s="149"/>
      <c r="L14" s="149"/>
    </row>
    <row r="15" spans="1:12" ht="12.75">
      <c r="A15" s="24"/>
      <c r="B15" s="24"/>
      <c r="C15" s="24"/>
      <c r="D15" s="24"/>
      <c r="E15" s="24"/>
      <c r="F15" s="24"/>
      <c r="G15" s="24"/>
      <c r="H15" s="149"/>
      <c r="I15" s="149"/>
      <c r="J15" s="149"/>
      <c r="K15" s="149"/>
      <c r="L15" s="149"/>
    </row>
    <row r="16" spans="1:12" ht="12.75">
      <c r="A16" s="24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4" ht="12.75">
      <c r="A17" s="24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 t="s">
        <v>266</v>
      </c>
      <c r="N17" s="155"/>
    </row>
    <row r="18" spans="1:14" ht="12.75">
      <c r="A18" s="24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4"/>
      <c r="N18" s="155"/>
    </row>
    <row r="19" spans="1:14" ht="12.75">
      <c r="A19" s="24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  <c r="N19" s="155"/>
    </row>
    <row r="20" spans="1:14" ht="12.75">
      <c r="A20" s="24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4"/>
      <c r="N20" s="155"/>
    </row>
    <row r="21" spans="1:14" ht="12.75">
      <c r="A21" s="24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4"/>
      <c r="N21" s="155"/>
    </row>
    <row r="22" spans="1:14" ht="12.75">
      <c r="A22" s="24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4"/>
      <c r="N22" s="155"/>
    </row>
    <row r="23" spans="1:14" ht="12.75">
      <c r="A23" s="24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  <c r="N23" s="155"/>
    </row>
    <row r="24" spans="1:14" ht="12.75">
      <c r="A24" s="24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4"/>
      <c r="N24" s="155"/>
    </row>
    <row r="25" spans="1:14" ht="12.75">
      <c r="A25" s="24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155"/>
    </row>
    <row r="26" spans="1:14" ht="12.75">
      <c r="A26" s="24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4"/>
      <c r="N26" s="155"/>
    </row>
    <row r="27" spans="1:12" ht="12.75">
      <c r="A27" s="24"/>
      <c r="B27" s="156"/>
      <c r="C27" s="156"/>
      <c r="D27" s="156"/>
      <c r="E27" s="156"/>
      <c r="F27" s="156"/>
      <c r="G27" s="156"/>
      <c r="H27" s="152"/>
      <c r="I27" s="152"/>
      <c r="J27" s="152"/>
      <c r="K27" s="152"/>
      <c r="L27" s="152"/>
    </row>
    <row r="28" spans="1:12" ht="12.75">
      <c r="A28" s="24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1:12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2.75">
      <c r="A31" s="2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3" t="s">
        <v>263</v>
      </c>
    </row>
    <row r="39" ht="12.75">
      <c r="A39" s="25"/>
    </row>
    <row r="40" ht="12.75">
      <c r="A40" s="25"/>
    </row>
    <row r="41" ht="12.75">
      <c r="A41" s="25"/>
    </row>
  </sheetData>
  <sheetProtection password="C76B" sheet="1" objects="1"/>
  <mergeCells count="42">
    <mergeCell ref="H23:L23"/>
    <mergeCell ref="H15:L15"/>
    <mergeCell ref="B13:G13"/>
    <mergeCell ref="B27:G27"/>
    <mergeCell ref="H20:L20"/>
    <mergeCell ref="H21:L21"/>
    <mergeCell ref="B17:G17"/>
    <mergeCell ref="B18:G18"/>
    <mergeCell ref="B19:G19"/>
    <mergeCell ref="B20:G20"/>
    <mergeCell ref="B21:G21"/>
    <mergeCell ref="B28:G28"/>
    <mergeCell ref="B22:G22"/>
    <mergeCell ref="B23:G23"/>
    <mergeCell ref="B24:G24"/>
    <mergeCell ref="B25:G25"/>
    <mergeCell ref="B26:G26"/>
    <mergeCell ref="H27:L27"/>
    <mergeCell ref="H28:L28"/>
    <mergeCell ref="H22:L22"/>
    <mergeCell ref="M17:N26"/>
    <mergeCell ref="H26:L26"/>
    <mergeCell ref="H18:L18"/>
    <mergeCell ref="H19:L19"/>
    <mergeCell ref="H24:L24"/>
    <mergeCell ref="H25:L25"/>
    <mergeCell ref="H17:L17"/>
    <mergeCell ref="B3:H3"/>
    <mergeCell ref="B5:E5"/>
    <mergeCell ref="B8:E8"/>
    <mergeCell ref="B9:E9"/>
    <mergeCell ref="B6:E6"/>
    <mergeCell ref="B7:E7"/>
    <mergeCell ref="B11:G11"/>
    <mergeCell ref="H11:L11"/>
    <mergeCell ref="H16:L16"/>
    <mergeCell ref="B14:G14"/>
    <mergeCell ref="B12:G12"/>
    <mergeCell ref="B16:G16"/>
    <mergeCell ref="H12:L12"/>
    <mergeCell ref="H13:L13"/>
    <mergeCell ref="H14:L14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horizontalDpi="600" verticalDpi="600" orientation="landscape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U167"/>
  <sheetViews>
    <sheetView tabSelected="1" view="pageBreakPreview" zoomScaleSheetLayoutView="100" workbookViewId="0" topLeftCell="A1">
      <selection activeCell="N9" sqref="N9"/>
    </sheetView>
  </sheetViews>
  <sheetFormatPr defaultColWidth="9.125" defaultRowHeight="12.75"/>
  <cols>
    <col min="1" max="1" width="6.50390625" style="1" customWidth="1"/>
    <col min="2" max="2" width="33.00390625" style="1" customWidth="1"/>
    <col min="3" max="3" width="13.00390625" style="1" customWidth="1"/>
    <col min="4" max="4" width="10.75390625" style="1" customWidth="1"/>
    <col min="5" max="5" width="10.50390625" style="1" customWidth="1"/>
    <col min="6" max="6" width="11.75390625" style="1" customWidth="1"/>
    <col min="7" max="7" width="7.125" style="1" customWidth="1"/>
    <col min="8" max="8" width="9.125" style="1" customWidth="1"/>
    <col min="9" max="9" width="13.00390625" style="1" customWidth="1"/>
    <col min="10" max="11" width="9.125" style="1" customWidth="1"/>
    <col min="12" max="12" width="11.50390625" style="1" customWidth="1"/>
    <col min="13" max="15" width="9.125" style="1" customWidth="1"/>
    <col min="16" max="16" width="11.00390625" style="1" customWidth="1"/>
    <col min="17" max="16384" width="9.125" style="1" customWidth="1"/>
  </cols>
  <sheetData>
    <row r="1" ht="12.75">
      <c r="M1" s="1" t="s">
        <v>370</v>
      </c>
    </row>
    <row r="2" spans="1:16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375</v>
      </c>
      <c r="O2" s="7"/>
      <c r="P2" s="7"/>
    </row>
    <row r="3" spans="1:16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27"/>
      <c r="L3" s="7"/>
      <c r="M3" s="7" t="s">
        <v>368</v>
      </c>
      <c r="O3" s="7"/>
      <c r="P3" s="7"/>
    </row>
    <row r="4" spans="1:16" ht="24.75" customHeight="1">
      <c r="A4" s="179"/>
      <c r="B4" s="179"/>
      <c r="C4" s="179"/>
      <c r="D4" s="179"/>
      <c r="E4" s="7"/>
      <c r="F4" s="7"/>
      <c r="G4" s="7"/>
      <c r="H4" s="7"/>
      <c r="I4" s="7"/>
      <c r="J4" s="7"/>
      <c r="K4" s="127"/>
      <c r="L4" s="128"/>
      <c r="M4" s="7"/>
      <c r="O4" s="7"/>
      <c r="P4" s="7"/>
    </row>
    <row r="5" spans="1:16" ht="15" customHeight="1">
      <c r="A5" s="180"/>
      <c r="B5" s="180"/>
      <c r="C5" s="180"/>
      <c r="D5" s="180"/>
      <c r="E5" s="7"/>
      <c r="F5" s="7"/>
      <c r="G5" s="7"/>
      <c r="H5" s="7"/>
      <c r="I5" s="7"/>
      <c r="J5" s="7"/>
      <c r="K5" s="129"/>
      <c r="L5" s="128"/>
      <c r="M5" s="7"/>
      <c r="N5" s="7"/>
      <c r="O5" s="7"/>
      <c r="P5" s="7"/>
    </row>
    <row r="6" spans="1:16" ht="15" customHeight="1">
      <c r="A6" s="174" t="s">
        <v>369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ht="20.25">
      <c r="A7" s="182" t="s">
        <v>371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ht="15">
      <c r="A8" s="183" t="s">
        <v>372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6" ht="1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1:16" ht="1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</row>
    <row r="11" spans="1:16" ht="12.75" hidden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" customHeight="1">
      <c r="A12" s="181"/>
      <c r="B12" s="181"/>
      <c r="C12" s="181"/>
      <c r="D12" s="2"/>
      <c r="E12" s="2"/>
      <c r="F12" s="2"/>
      <c r="G12" s="2"/>
      <c r="H12" s="2"/>
      <c r="I12" s="2"/>
      <c r="J12" s="7"/>
      <c r="K12" s="7"/>
      <c r="L12" s="7"/>
      <c r="M12" s="7"/>
      <c r="N12" s="7"/>
      <c r="O12" s="7"/>
      <c r="P12" s="7"/>
    </row>
    <row r="13" spans="1:16" ht="15" customHeight="1">
      <c r="A13" s="159" t="s">
        <v>11</v>
      </c>
      <c r="B13" s="159" t="s">
        <v>12</v>
      </c>
      <c r="C13" s="159" t="s">
        <v>13</v>
      </c>
      <c r="D13" s="159" t="s">
        <v>1</v>
      </c>
      <c r="E13" s="159"/>
      <c r="F13" s="159"/>
      <c r="G13" s="159" t="s">
        <v>2</v>
      </c>
      <c r="H13" s="159" t="s">
        <v>3</v>
      </c>
      <c r="I13" s="159"/>
      <c r="J13" s="159" t="s">
        <v>15</v>
      </c>
      <c r="K13" s="159" t="s">
        <v>16</v>
      </c>
      <c r="L13" s="159"/>
      <c r="M13" s="159"/>
      <c r="N13" s="159"/>
      <c r="O13" s="159"/>
      <c r="P13" s="159" t="s">
        <v>4</v>
      </c>
    </row>
    <row r="14" spans="1:16" ht="15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" customHeight="1">
      <c r="A15" s="159"/>
      <c r="B15" s="159"/>
      <c r="C15" s="159"/>
      <c r="D15" s="160" t="s">
        <v>339</v>
      </c>
      <c r="E15" s="160" t="s">
        <v>5</v>
      </c>
      <c r="F15" s="160" t="s">
        <v>6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ht="15" customHeight="1">
      <c r="A16" s="159"/>
      <c r="B16" s="159"/>
      <c r="C16" s="159"/>
      <c r="D16" s="160"/>
      <c r="E16" s="160"/>
      <c r="F16" s="160"/>
      <c r="G16" s="159"/>
      <c r="H16" s="160" t="s">
        <v>7</v>
      </c>
      <c r="I16" s="160" t="s">
        <v>340</v>
      </c>
      <c r="J16" s="159"/>
      <c r="K16" s="160" t="s">
        <v>7</v>
      </c>
      <c r="L16" s="160" t="s">
        <v>8</v>
      </c>
      <c r="M16" s="160" t="s">
        <v>14</v>
      </c>
      <c r="N16" s="160" t="s">
        <v>9</v>
      </c>
      <c r="O16" s="160" t="s">
        <v>10</v>
      </c>
      <c r="P16" s="159"/>
    </row>
    <row r="17" spans="1:16" ht="53.25" customHeight="1">
      <c r="A17" s="159"/>
      <c r="B17" s="159"/>
      <c r="C17" s="159"/>
      <c r="D17" s="160"/>
      <c r="E17" s="160"/>
      <c r="F17" s="160"/>
      <c r="G17" s="159"/>
      <c r="H17" s="160"/>
      <c r="I17" s="160"/>
      <c r="J17" s="159"/>
      <c r="K17" s="160"/>
      <c r="L17" s="160"/>
      <c r="M17" s="160"/>
      <c r="N17" s="160"/>
      <c r="O17" s="160"/>
      <c r="P17" s="159"/>
    </row>
    <row r="18" spans="1:16" ht="1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</row>
    <row r="19" spans="1:16" ht="15" customHeight="1">
      <c r="A19" s="4">
        <v>1</v>
      </c>
      <c r="B19" s="61" t="s">
        <v>315</v>
      </c>
      <c r="C19" s="56"/>
      <c r="D19" s="59">
        <v>10310001</v>
      </c>
      <c r="E19" s="56"/>
      <c r="F19" s="56"/>
      <c r="G19" s="56"/>
      <c r="H19" s="56">
        <v>1</v>
      </c>
      <c r="I19" s="63">
        <v>5898</v>
      </c>
      <c r="J19" s="56"/>
      <c r="K19" s="56">
        <v>1</v>
      </c>
      <c r="L19" s="63">
        <v>5898</v>
      </c>
      <c r="M19" s="56">
        <v>5898</v>
      </c>
      <c r="N19" s="56">
        <v>0</v>
      </c>
      <c r="O19" s="5"/>
      <c r="P19" s="5"/>
    </row>
    <row r="20" spans="1:16" ht="15" customHeight="1">
      <c r="A20" s="4">
        <v>2</v>
      </c>
      <c r="B20" s="62" t="s">
        <v>316</v>
      </c>
      <c r="C20" s="56"/>
      <c r="D20" s="60">
        <v>10310002</v>
      </c>
      <c r="E20" s="56"/>
      <c r="F20" s="56"/>
      <c r="G20" s="56"/>
      <c r="H20" s="56">
        <v>1</v>
      </c>
      <c r="I20" s="64">
        <v>2360</v>
      </c>
      <c r="J20" s="56"/>
      <c r="K20" s="56">
        <v>1</v>
      </c>
      <c r="L20" s="64">
        <v>2360</v>
      </c>
      <c r="M20" s="56">
        <v>2360</v>
      </c>
      <c r="N20" s="56">
        <v>0</v>
      </c>
      <c r="O20" s="5"/>
      <c r="P20" s="5"/>
    </row>
    <row r="21" spans="1:16" ht="15" customHeight="1">
      <c r="A21" s="4">
        <v>3</v>
      </c>
      <c r="B21" s="62" t="s">
        <v>317</v>
      </c>
      <c r="C21" s="56"/>
      <c r="D21" s="60">
        <v>10310003</v>
      </c>
      <c r="E21" s="56"/>
      <c r="F21" s="56"/>
      <c r="G21" s="56"/>
      <c r="H21" s="57">
        <v>1</v>
      </c>
      <c r="I21" s="64">
        <v>4800</v>
      </c>
      <c r="J21" s="58"/>
      <c r="K21" s="57">
        <v>1</v>
      </c>
      <c r="L21" s="64">
        <v>4800</v>
      </c>
      <c r="M21" s="10">
        <v>4800</v>
      </c>
      <c r="N21" s="10">
        <v>0</v>
      </c>
      <c r="O21" s="8"/>
      <c r="P21" s="6"/>
    </row>
    <row r="22" spans="1:16" ht="15" customHeight="1">
      <c r="A22" s="172" t="s">
        <v>265</v>
      </c>
      <c r="B22" s="172"/>
      <c r="C22" s="172"/>
      <c r="D22" s="172"/>
      <c r="E22" s="172"/>
      <c r="F22" s="172"/>
      <c r="G22" s="173"/>
      <c r="H22" s="34">
        <f>SUM(H19:H21)</f>
        <v>3</v>
      </c>
      <c r="I22" s="11">
        <f>SUM(I19:I21)</f>
        <v>13058</v>
      </c>
      <c r="J22" s="31"/>
      <c r="K22" s="9">
        <f>SUM(K19:K21)</f>
        <v>3</v>
      </c>
      <c r="L22" s="11">
        <f>SUM(L19:L21)</f>
        <v>13058</v>
      </c>
      <c r="M22" s="11">
        <f>SUM(M19:M21)</f>
        <v>13058</v>
      </c>
      <c r="N22" s="11">
        <f>SUM(N19:N21)</f>
        <v>0</v>
      </c>
      <c r="O22" s="32"/>
      <c r="P22" s="26"/>
    </row>
    <row r="23" spans="2:14" ht="15" customHeight="1">
      <c r="B23" s="26"/>
      <c r="C23" s="26"/>
      <c r="D23" s="26"/>
      <c r="E23" s="26"/>
      <c r="F23" s="26"/>
      <c r="G23" s="28"/>
      <c r="H23" s="32"/>
      <c r="I23" s="33"/>
      <c r="J23" s="31"/>
      <c r="K23" s="32"/>
      <c r="L23" s="33"/>
      <c r="M23" s="33"/>
      <c r="N23" s="33"/>
    </row>
    <row r="24" spans="2:14" ht="15" customHeight="1">
      <c r="B24" s="27"/>
      <c r="C24" s="27"/>
      <c r="E24" s="26"/>
      <c r="G24" s="28"/>
      <c r="H24" s="32"/>
      <c r="I24" s="33"/>
      <c r="J24" s="31"/>
      <c r="K24" s="32"/>
      <c r="L24" s="33"/>
      <c r="M24" s="33"/>
      <c r="N24" s="33"/>
    </row>
    <row r="25" spans="1:17" ht="12.75">
      <c r="A25" s="159" t="s">
        <v>11</v>
      </c>
      <c r="B25" s="159" t="s">
        <v>12</v>
      </c>
      <c r="C25" s="159" t="s">
        <v>13</v>
      </c>
      <c r="D25" s="159" t="s">
        <v>1</v>
      </c>
      <c r="E25" s="159"/>
      <c r="F25" s="159"/>
      <c r="G25" s="159" t="s">
        <v>2</v>
      </c>
      <c r="H25" s="159" t="s">
        <v>3</v>
      </c>
      <c r="I25" s="159"/>
      <c r="J25" s="159" t="s">
        <v>15</v>
      </c>
      <c r="K25" s="159" t="s">
        <v>16</v>
      </c>
      <c r="L25" s="159"/>
      <c r="M25" s="159"/>
      <c r="N25" s="159"/>
      <c r="O25" s="159"/>
      <c r="P25" s="159" t="s">
        <v>4</v>
      </c>
      <c r="Q25" s="178"/>
    </row>
    <row r="26" spans="1:17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78"/>
    </row>
    <row r="27" spans="1:17" ht="12.75">
      <c r="A27" s="159"/>
      <c r="B27" s="159"/>
      <c r="C27" s="159"/>
      <c r="D27" s="160" t="s">
        <v>339</v>
      </c>
      <c r="E27" s="160" t="s">
        <v>5</v>
      </c>
      <c r="F27" s="160" t="s">
        <v>6</v>
      </c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3"/>
    </row>
    <row r="28" spans="1:17" ht="61.5" customHeight="1">
      <c r="A28" s="159"/>
      <c r="B28" s="159"/>
      <c r="C28" s="159"/>
      <c r="D28" s="160"/>
      <c r="E28" s="160"/>
      <c r="F28" s="160"/>
      <c r="G28" s="159"/>
      <c r="H28" s="160" t="s">
        <v>7</v>
      </c>
      <c r="I28" s="160" t="s">
        <v>342</v>
      </c>
      <c r="J28" s="159"/>
      <c r="K28" s="160" t="s">
        <v>7</v>
      </c>
      <c r="L28" s="160" t="s">
        <v>8</v>
      </c>
      <c r="M28" s="160" t="s">
        <v>14</v>
      </c>
      <c r="N28" s="160" t="s">
        <v>9</v>
      </c>
      <c r="O28" s="160" t="s">
        <v>10</v>
      </c>
      <c r="P28" s="159"/>
      <c r="Q28" s="178"/>
    </row>
    <row r="29" spans="1:17" ht="12.75">
      <c r="A29" s="159"/>
      <c r="B29" s="159"/>
      <c r="C29" s="159"/>
      <c r="D29" s="160"/>
      <c r="E29" s="160"/>
      <c r="F29" s="160"/>
      <c r="G29" s="159"/>
      <c r="H29" s="160"/>
      <c r="I29" s="160"/>
      <c r="J29" s="159"/>
      <c r="K29" s="160"/>
      <c r="L29" s="160"/>
      <c r="M29" s="160"/>
      <c r="N29" s="160"/>
      <c r="O29" s="160"/>
      <c r="P29" s="159"/>
      <c r="Q29" s="178"/>
    </row>
    <row r="30" spans="1:17" ht="12.75">
      <c r="A30" s="5">
        <v>1</v>
      </c>
      <c r="B30" s="5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  <c r="H30" s="5">
        <v>8</v>
      </c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>
        <v>16</v>
      </c>
      <c r="Q30" s="3"/>
    </row>
    <row r="31" spans="1:17" ht="13.5">
      <c r="A31" s="4">
        <v>4</v>
      </c>
      <c r="B31" s="66" t="s">
        <v>333</v>
      </c>
      <c r="C31" s="37"/>
      <c r="D31" s="71">
        <v>10470007</v>
      </c>
      <c r="E31" s="6"/>
      <c r="F31" s="6"/>
      <c r="G31" s="36"/>
      <c r="H31" s="41">
        <v>1</v>
      </c>
      <c r="I31" s="67">
        <v>6221</v>
      </c>
      <c r="J31" s="6"/>
      <c r="K31" s="41">
        <v>1</v>
      </c>
      <c r="L31" s="67">
        <v>6221</v>
      </c>
      <c r="M31" s="10">
        <v>6221</v>
      </c>
      <c r="N31" s="10">
        <v>0</v>
      </c>
      <c r="O31" s="8"/>
      <c r="P31" s="6"/>
      <c r="Q31" s="3"/>
    </row>
    <row r="32" spans="1:17" ht="13.5">
      <c r="A32" s="4">
        <f>A31+1</f>
        <v>5</v>
      </c>
      <c r="B32" s="66" t="s">
        <v>334</v>
      </c>
      <c r="C32" s="37"/>
      <c r="D32" s="71">
        <v>10490001</v>
      </c>
      <c r="E32" s="6"/>
      <c r="F32" s="6"/>
      <c r="G32" s="36"/>
      <c r="H32" s="41">
        <v>1</v>
      </c>
      <c r="I32" s="67">
        <v>1024</v>
      </c>
      <c r="J32" s="6"/>
      <c r="K32" s="41">
        <v>1</v>
      </c>
      <c r="L32" s="67">
        <v>1024</v>
      </c>
      <c r="M32" s="10">
        <v>1024</v>
      </c>
      <c r="N32" s="10">
        <v>0</v>
      </c>
      <c r="O32" s="8"/>
      <c r="P32" s="6"/>
      <c r="Q32" s="3"/>
    </row>
    <row r="33" spans="1:17" ht="13.5">
      <c r="A33" s="4">
        <f aca="true" t="shared" si="0" ref="A33:A40">A32+1</f>
        <v>6</v>
      </c>
      <c r="B33" s="43" t="s">
        <v>335</v>
      </c>
      <c r="C33" s="37"/>
      <c r="D33" s="72">
        <v>10470003</v>
      </c>
      <c r="E33" s="6"/>
      <c r="F33" s="6"/>
      <c r="G33" s="36"/>
      <c r="H33" s="41">
        <v>1</v>
      </c>
      <c r="I33" s="64">
        <v>3000</v>
      </c>
      <c r="J33" s="6"/>
      <c r="K33" s="41">
        <v>1</v>
      </c>
      <c r="L33" s="64">
        <v>3000</v>
      </c>
      <c r="M33" s="10">
        <v>3000</v>
      </c>
      <c r="N33" s="10">
        <v>0</v>
      </c>
      <c r="O33" s="8"/>
      <c r="P33" s="6"/>
      <c r="Q33" s="3" t="s">
        <v>336</v>
      </c>
    </row>
    <row r="34" spans="1:17" ht="13.5">
      <c r="A34" s="4">
        <f t="shared" si="0"/>
        <v>7</v>
      </c>
      <c r="B34" s="43" t="s">
        <v>318</v>
      </c>
      <c r="C34" s="37"/>
      <c r="D34" s="72">
        <v>10490032</v>
      </c>
      <c r="E34" s="6"/>
      <c r="F34" s="6"/>
      <c r="G34" s="36"/>
      <c r="H34" s="41">
        <v>1</v>
      </c>
      <c r="I34" s="64">
        <v>4900</v>
      </c>
      <c r="J34" s="6"/>
      <c r="K34" s="41">
        <v>1</v>
      </c>
      <c r="L34" s="64">
        <v>4900</v>
      </c>
      <c r="M34" s="10">
        <v>4900</v>
      </c>
      <c r="N34" s="10">
        <v>0</v>
      </c>
      <c r="O34" s="8"/>
      <c r="P34" s="87"/>
      <c r="Q34" s="3"/>
    </row>
    <row r="35" spans="1:17" ht="13.5">
      <c r="A35" s="4">
        <f t="shared" si="0"/>
        <v>8</v>
      </c>
      <c r="B35" s="66" t="s">
        <v>337</v>
      </c>
      <c r="C35" s="37"/>
      <c r="D35" s="71">
        <v>10470002</v>
      </c>
      <c r="E35" s="6"/>
      <c r="F35" s="6"/>
      <c r="G35" s="36"/>
      <c r="H35" s="41">
        <v>1</v>
      </c>
      <c r="I35" s="67">
        <v>1459</v>
      </c>
      <c r="J35" s="6"/>
      <c r="K35" s="41">
        <v>1</v>
      </c>
      <c r="L35" s="67">
        <v>1459</v>
      </c>
      <c r="M35" s="10">
        <v>1459</v>
      </c>
      <c r="N35" s="10">
        <v>0</v>
      </c>
      <c r="O35" s="8"/>
      <c r="P35" s="6"/>
      <c r="Q35" s="3"/>
    </row>
    <row r="36" spans="1:18" ht="26.25">
      <c r="A36" s="4">
        <f t="shared" si="0"/>
        <v>9</v>
      </c>
      <c r="B36" s="44" t="s">
        <v>281</v>
      </c>
      <c r="C36" s="42">
        <v>2018</v>
      </c>
      <c r="D36" s="38">
        <v>10470029</v>
      </c>
      <c r="E36" s="6"/>
      <c r="F36" s="6"/>
      <c r="G36" s="36"/>
      <c r="H36" s="41">
        <v>1</v>
      </c>
      <c r="I36" s="39">
        <v>32206</v>
      </c>
      <c r="J36" s="6"/>
      <c r="K36" s="41">
        <v>1</v>
      </c>
      <c r="L36" s="39">
        <v>32206</v>
      </c>
      <c r="M36" s="10">
        <v>6441.2</v>
      </c>
      <c r="N36" s="10">
        <v>25764.8</v>
      </c>
      <c r="O36" s="8"/>
      <c r="P36" s="6"/>
      <c r="Q36" s="3"/>
      <c r="R36" s="1" t="s">
        <v>338</v>
      </c>
    </row>
    <row r="37" spans="1:17" ht="16.5" customHeight="1">
      <c r="A37" s="4">
        <f t="shared" si="0"/>
        <v>10</v>
      </c>
      <c r="B37" s="119" t="s">
        <v>361</v>
      </c>
      <c r="C37" s="42">
        <v>2018</v>
      </c>
      <c r="D37" s="38">
        <v>10470027</v>
      </c>
      <c r="E37" s="6"/>
      <c r="F37" s="6"/>
      <c r="G37" s="36"/>
      <c r="H37" s="41">
        <v>1</v>
      </c>
      <c r="I37" s="39">
        <v>1228</v>
      </c>
      <c r="J37" s="6"/>
      <c r="K37" s="41">
        <v>1</v>
      </c>
      <c r="L37" s="39">
        <v>1228</v>
      </c>
      <c r="M37" s="10">
        <v>245.6</v>
      </c>
      <c r="N37" s="10">
        <v>982.4</v>
      </c>
      <c r="O37" s="8"/>
      <c r="P37" s="6"/>
      <c r="Q37" s="3" t="s">
        <v>343</v>
      </c>
    </row>
    <row r="38" spans="1:17" ht="26.25">
      <c r="A38" s="4">
        <f t="shared" si="0"/>
        <v>11</v>
      </c>
      <c r="B38" s="44" t="s">
        <v>302</v>
      </c>
      <c r="C38" s="36">
        <v>2018</v>
      </c>
      <c r="D38" s="38">
        <v>10470030</v>
      </c>
      <c r="E38" s="6"/>
      <c r="F38" s="6"/>
      <c r="G38" s="6"/>
      <c r="H38" s="41">
        <v>1</v>
      </c>
      <c r="I38" s="39">
        <v>1379</v>
      </c>
      <c r="J38" s="6"/>
      <c r="K38" s="41">
        <v>1</v>
      </c>
      <c r="L38" s="39">
        <v>1379</v>
      </c>
      <c r="M38" s="10">
        <v>275.8</v>
      </c>
      <c r="N38" s="10">
        <v>1103.2</v>
      </c>
      <c r="O38" s="8"/>
      <c r="P38" s="6"/>
      <c r="Q38" s="3"/>
    </row>
    <row r="39" spans="1:17" ht="12.75">
      <c r="A39" s="4">
        <f t="shared" si="0"/>
        <v>12</v>
      </c>
      <c r="B39" s="44" t="s">
        <v>325</v>
      </c>
      <c r="C39" s="36">
        <v>2018</v>
      </c>
      <c r="D39" s="38">
        <v>10470031</v>
      </c>
      <c r="E39" s="6"/>
      <c r="F39" s="6"/>
      <c r="G39" s="36"/>
      <c r="H39" s="41">
        <v>1</v>
      </c>
      <c r="I39" s="39">
        <v>22500</v>
      </c>
      <c r="J39" s="6"/>
      <c r="K39" s="41">
        <v>1</v>
      </c>
      <c r="L39" s="39">
        <v>22500</v>
      </c>
      <c r="M39" s="10">
        <v>4500</v>
      </c>
      <c r="N39" s="10">
        <v>18000</v>
      </c>
      <c r="O39" s="8"/>
      <c r="P39" s="6"/>
      <c r="Q39" s="3"/>
    </row>
    <row r="40" spans="1:17" ht="26.25">
      <c r="A40" s="4">
        <f t="shared" si="0"/>
        <v>13</v>
      </c>
      <c r="B40" s="44" t="s">
        <v>279</v>
      </c>
      <c r="C40" s="42">
        <v>2018</v>
      </c>
      <c r="D40" s="38">
        <v>10470028</v>
      </c>
      <c r="E40" s="6"/>
      <c r="F40" s="6"/>
      <c r="G40" s="36"/>
      <c r="H40" s="41">
        <v>1</v>
      </c>
      <c r="I40" s="39">
        <v>2225</v>
      </c>
      <c r="J40" s="6"/>
      <c r="K40" s="41">
        <v>1</v>
      </c>
      <c r="L40" s="39">
        <v>2225</v>
      </c>
      <c r="M40" s="10">
        <v>445</v>
      </c>
      <c r="N40" s="10">
        <v>1780</v>
      </c>
      <c r="O40" s="8"/>
      <c r="P40" s="6"/>
      <c r="Q40" s="3"/>
    </row>
    <row r="41" spans="1:17" ht="12.75" customHeight="1">
      <c r="A41" s="157" t="s">
        <v>265</v>
      </c>
      <c r="B41" s="157"/>
      <c r="C41" s="157"/>
      <c r="D41" s="157"/>
      <c r="E41" s="157"/>
      <c r="F41" s="157"/>
      <c r="G41" s="158"/>
      <c r="H41" s="75">
        <f>SUM(H31:H40)</f>
        <v>10</v>
      </c>
      <c r="I41" s="74">
        <f>SUM(I31:I40)</f>
        <v>76142</v>
      </c>
      <c r="J41" s="92"/>
      <c r="K41" s="75">
        <f>SUM(K31:K40)</f>
        <v>10</v>
      </c>
      <c r="L41" s="11">
        <f>SUM(L31:L40)</f>
        <v>76142</v>
      </c>
      <c r="M41" s="11">
        <f>SUM(M31:M40)</f>
        <v>28511.6</v>
      </c>
      <c r="N41" s="30">
        <f>SUM(N31:N40)</f>
        <v>47630.4</v>
      </c>
      <c r="O41" s="33"/>
      <c r="P41" s="26"/>
      <c r="Q41" s="3"/>
    </row>
    <row r="42" spans="2:21" ht="12.75" customHeight="1">
      <c r="B42" s="26"/>
      <c r="C42" s="26"/>
      <c r="D42" s="26"/>
      <c r="E42" s="26"/>
      <c r="F42" s="26"/>
      <c r="G42" s="28"/>
      <c r="H42" s="32"/>
      <c r="I42" s="33"/>
      <c r="J42" s="31"/>
      <c r="K42" s="32"/>
      <c r="L42" s="33"/>
      <c r="M42" s="33"/>
      <c r="N42" s="33"/>
      <c r="O42" s="32"/>
      <c r="P42" s="26"/>
      <c r="Q42" s="176" t="s">
        <v>363</v>
      </c>
      <c r="R42" s="177"/>
      <c r="S42" s="177"/>
      <c r="T42" s="177"/>
      <c r="U42" s="177"/>
    </row>
    <row r="43" spans="1:17" ht="12.75" customHeight="1">
      <c r="A43" s="159" t="s">
        <v>11</v>
      </c>
      <c r="B43" s="159" t="s">
        <v>12</v>
      </c>
      <c r="C43" s="159" t="s">
        <v>13</v>
      </c>
      <c r="D43" s="159" t="s">
        <v>1</v>
      </c>
      <c r="E43" s="159"/>
      <c r="F43" s="159"/>
      <c r="G43" s="159" t="s">
        <v>2</v>
      </c>
      <c r="H43" s="159" t="s">
        <v>3</v>
      </c>
      <c r="I43" s="159"/>
      <c r="J43" s="159" t="s">
        <v>15</v>
      </c>
      <c r="K43" s="159" t="s">
        <v>16</v>
      </c>
      <c r="L43" s="159"/>
      <c r="M43" s="159"/>
      <c r="N43" s="159"/>
      <c r="O43" s="159"/>
      <c r="P43" s="159" t="s">
        <v>4</v>
      </c>
      <c r="Q43" s="3"/>
    </row>
    <row r="44" spans="1:17" ht="12.7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3"/>
    </row>
    <row r="45" spans="1:17" ht="12.75">
      <c r="A45" s="159"/>
      <c r="B45" s="159"/>
      <c r="C45" s="159"/>
      <c r="D45" s="160" t="s">
        <v>339</v>
      </c>
      <c r="E45" s="160" t="s">
        <v>5</v>
      </c>
      <c r="F45" s="160" t="s">
        <v>6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3"/>
    </row>
    <row r="46" spans="1:17" ht="33.75" customHeight="1">
      <c r="A46" s="159"/>
      <c r="B46" s="159"/>
      <c r="C46" s="159"/>
      <c r="D46" s="160"/>
      <c r="E46" s="160"/>
      <c r="F46" s="160"/>
      <c r="G46" s="159"/>
      <c r="H46" s="160" t="s">
        <v>7</v>
      </c>
      <c r="I46" s="160" t="s">
        <v>8</v>
      </c>
      <c r="J46" s="159"/>
      <c r="K46" s="160" t="s">
        <v>7</v>
      </c>
      <c r="L46" s="160" t="s">
        <v>8</v>
      </c>
      <c r="M46" s="160" t="s">
        <v>14</v>
      </c>
      <c r="N46" s="160" t="s">
        <v>9</v>
      </c>
      <c r="O46" s="160" t="s">
        <v>10</v>
      </c>
      <c r="P46" s="159"/>
      <c r="Q46" s="3"/>
    </row>
    <row r="47" spans="1:17" ht="36" customHeight="1">
      <c r="A47" s="159"/>
      <c r="B47" s="159"/>
      <c r="C47" s="159"/>
      <c r="D47" s="160"/>
      <c r="E47" s="160"/>
      <c r="F47" s="160"/>
      <c r="G47" s="159"/>
      <c r="H47" s="160"/>
      <c r="I47" s="160"/>
      <c r="J47" s="159"/>
      <c r="K47" s="160"/>
      <c r="L47" s="160"/>
      <c r="M47" s="160"/>
      <c r="N47" s="160"/>
      <c r="O47" s="160"/>
      <c r="P47" s="159"/>
      <c r="Q47" s="3"/>
    </row>
    <row r="48" spans="1:17" ht="12.7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  <c r="N48" s="5">
        <v>14</v>
      </c>
      <c r="O48" s="5">
        <v>15</v>
      </c>
      <c r="P48" s="5">
        <v>16</v>
      </c>
      <c r="Q48" s="3"/>
    </row>
    <row r="49" spans="1:17" ht="13.5">
      <c r="A49" s="4">
        <v>14</v>
      </c>
      <c r="B49" s="68" t="s">
        <v>319</v>
      </c>
      <c r="C49" s="65"/>
      <c r="D49" s="70">
        <v>10640006</v>
      </c>
      <c r="E49" s="5"/>
      <c r="F49" s="5"/>
      <c r="G49" s="65"/>
      <c r="H49" s="56">
        <v>1</v>
      </c>
      <c r="I49" s="69">
        <v>104</v>
      </c>
      <c r="J49" s="65"/>
      <c r="K49" s="56">
        <v>1</v>
      </c>
      <c r="L49" s="69">
        <v>104</v>
      </c>
      <c r="M49" s="4">
        <v>104</v>
      </c>
      <c r="N49" s="4">
        <v>0</v>
      </c>
      <c r="O49" s="5"/>
      <c r="P49" s="5"/>
      <c r="Q49" s="3"/>
    </row>
    <row r="50" spans="1:17" ht="13.5">
      <c r="A50" s="4">
        <v>15</v>
      </c>
      <c r="B50" s="68" t="s">
        <v>320</v>
      </c>
      <c r="C50" s="65"/>
      <c r="D50" s="70">
        <v>10640007</v>
      </c>
      <c r="E50" s="5"/>
      <c r="F50" s="5"/>
      <c r="G50" s="65"/>
      <c r="H50" s="56">
        <v>1</v>
      </c>
      <c r="I50" s="69">
        <v>175</v>
      </c>
      <c r="J50" s="65"/>
      <c r="K50" s="56">
        <v>1</v>
      </c>
      <c r="L50" s="69">
        <v>175</v>
      </c>
      <c r="M50" s="4">
        <v>175</v>
      </c>
      <c r="N50" s="4">
        <v>0</v>
      </c>
      <c r="O50" s="5"/>
      <c r="P50" s="5"/>
      <c r="Q50" s="3"/>
    </row>
    <row r="51" spans="1:17" ht="13.5">
      <c r="A51" s="4">
        <v>16</v>
      </c>
      <c r="B51" s="68" t="s">
        <v>273</v>
      </c>
      <c r="C51" s="65"/>
      <c r="D51" s="70">
        <v>10640005</v>
      </c>
      <c r="E51" s="5"/>
      <c r="F51" s="5"/>
      <c r="G51" s="65"/>
      <c r="H51" s="56">
        <v>1</v>
      </c>
      <c r="I51" s="69">
        <v>145</v>
      </c>
      <c r="J51" s="65"/>
      <c r="K51" s="56">
        <v>1</v>
      </c>
      <c r="L51" s="69">
        <v>145</v>
      </c>
      <c r="M51" s="4">
        <v>145</v>
      </c>
      <c r="N51" s="4">
        <v>0</v>
      </c>
      <c r="O51" s="5"/>
      <c r="P51" s="5"/>
      <c r="Q51" s="3"/>
    </row>
    <row r="52" spans="1:17" ht="13.5">
      <c r="A52" s="4">
        <v>17</v>
      </c>
      <c r="B52" s="115" t="s">
        <v>272</v>
      </c>
      <c r="C52" s="36"/>
      <c r="D52" s="70">
        <v>10640009</v>
      </c>
      <c r="E52" s="6"/>
      <c r="F52" s="6"/>
      <c r="G52" s="36"/>
      <c r="H52" s="57">
        <v>1</v>
      </c>
      <c r="I52" s="69">
        <v>701</v>
      </c>
      <c r="J52" s="39"/>
      <c r="K52" s="57">
        <v>1</v>
      </c>
      <c r="L52" s="69">
        <v>701</v>
      </c>
      <c r="M52" s="10">
        <v>701</v>
      </c>
      <c r="N52" s="10">
        <v>0</v>
      </c>
      <c r="O52" s="8"/>
      <c r="P52" s="6"/>
      <c r="Q52" s="3"/>
    </row>
    <row r="53" spans="1:17" ht="13.5">
      <c r="A53" s="4">
        <v>18</v>
      </c>
      <c r="B53" s="68" t="s">
        <v>362</v>
      </c>
      <c r="C53" s="36"/>
      <c r="D53" s="70">
        <v>10640008</v>
      </c>
      <c r="E53" s="6"/>
      <c r="F53" s="6"/>
      <c r="G53" s="36"/>
      <c r="H53" s="57">
        <v>1</v>
      </c>
      <c r="I53" s="69">
        <v>1162</v>
      </c>
      <c r="J53" s="39"/>
      <c r="K53" s="57">
        <v>1</v>
      </c>
      <c r="L53" s="69">
        <v>1162</v>
      </c>
      <c r="M53" s="10">
        <v>1162</v>
      </c>
      <c r="N53" s="10">
        <v>0</v>
      </c>
      <c r="O53" s="8"/>
      <c r="P53" s="6"/>
      <c r="Q53" s="3"/>
    </row>
    <row r="54" spans="1:17" ht="12.75">
      <c r="A54" s="172" t="s">
        <v>265</v>
      </c>
      <c r="B54" s="172"/>
      <c r="C54" s="172"/>
      <c r="D54" s="172"/>
      <c r="E54" s="172"/>
      <c r="F54" s="172"/>
      <c r="G54" s="173"/>
      <c r="H54" s="34">
        <f>SUM(H49:H53)</f>
        <v>5</v>
      </c>
      <c r="I54" s="11">
        <f>SUM(I49:I53)</f>
        <v>2287</v>
      </c>
      <c r="J54" s="31"/>
      <c r="K54" s="34">
        <f>SUM(K49:K53)</f>
        <v>5</v>
      </c>
      <c r="L54" s="11">
        <f>SUM(L49:L53)</f>
        <v>2287</v>
      </c>
      <c r="M54" s="11">
        <f>SUM(M49:M53)</f>
        <v>2287</v>
      </c>
      <c r="N54" s="11">
        <f>SUM(N49:N53)</f>
        <v>0</v>
      </c>
      <c r="O54" s="32"/>
      <c r="P54" s="26"/>
      <c r="Q54" s="3"/>
    </row>
    <row r="55" spans="2:17" ht="12.75">
      <c r="B55" s="26"/>
      <c r="C55" s="26"/>
      <c r="D55" s="26"/>
      <c r="E55" s="26"/>
      <c r="F55" s="26"/>
      <c r="G55" s="28"/>
      <c r="H55" s="32"/>
      <c r="I55" s="33"/>
      <c r="J55" s="31"/>
      <c r="K55" s="32"/>
      <c r="L55" s="33"/>
      <c r="M55" s="33"/>
      <c r="N55" s="33"/>
      <c r="O55" s="32"/>
      <c r="P55" s="26"/>
      <c r="Q55" s="3"/>
    </row>
    <row r="56" spans="2:17" ht="12.75">
      <c r="B56" s="27"/>
      <c r="C56" s="27"/>
      <c r="E56" s="26"/>
      <c r="G56" s="28"/>
      <c r="H56" s="32"/>
      <c r="I56" s="33"/>
      <c r="J56" s="31"/>
      <c r="K56" s="32"/>
      <c r="L56" s="33"/>
      <c r="M56" s="33"/>
      <c r="N56" s="33"/>
      <c r="O56" s="32"/>
      <c r="P56" s="26"/>
      <c r="Q56" s="3"/>
    </row>
    <row r="57" spans="1:17" ht="12.75">
      <c r="A57" s="159" t="s">
        <v>11</v>
      </c>
      <c r="B57" s="159" t="s">
        <v>12</v>
      </c>
      <c r="C57" s="159" t="s">
        <v>13</v>
      </c>
      <c r="D57" s="159" t="s">
        <v>1</v>
      </c>
      <c r="E57" s="159"/>
      <c r="F57" s="159"/>
      <c r="G57" s="159" t="s">
        <v>2</v>
      </c>
      <c r="H57" s="159" t="s">
        <v>3</v>
      </c>
      <c r="I57" s="159"/>
      <c r="J57" s="159" t="s">
        <v>15</v>
      </c>
      <c r="K57" s="159" t="s">
        <v>16</v>
      </c>
      <c r="L57" s="159"/>
      <c r="M57" s="159"/>
      <c r="N57" s="159"/>
      <c r="O57" s="159"/>
      <c r="P57" s="159" t="s">
        <v>4</v>
      </c>
      <c r="Q57" s="3"/>
    </row>
    <row r="58" spans="1:17" ht="12.7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3"/>
    </row>
    <row r="59" spans="1:17" ht="12.75">
      <c r="A59" s="159"/>
      <c r="B59" s="159"/>
      <c r="C59" s="159"/>
      <c r="D59" s="160" t="s">
        <v>339</v>
      </c>
      <c r="E59" s="160" t="s">
        <v>5</v>
      </c>
      <c r="F59" s="160" t="s">
        <v>6</v>
      </c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3"/>
    </row>
    <row r="60" spans="1:17" ht="22.5" customHeight="1">
      <c r="A60" s="159"/>
      <c r="B60" s="159"/>
      <c r="C60" s="159"/>
      <c r="D60" s="160"/>
      <c r="E60" s="160"/>
      <c r="F60" s="160"/>
      <c r="G60" s="159"/>
      <c r="H60" s="160" t="s">
        <v>7</v>
      </c>
      <c r="I60" s="160" t="s">
        <v>8</v>
      </c>
      <c r="J60" s="159"/>
      <c r="K60" s="160" t="s">
        <v>7</v>
      </c>
      <c r="L60" s="160" t="s">
        <v>8</v>
      </c>
      <c r="M60" s="160" t="s">
        <v>14</v>
      </c>
      <c r="N60" s="160" t="s">
        <v>9</v>
      </c>
      <c r="O60" s="160" t="s">
        <v>10</v>
      </c>
      <c r="P60" s="159"/>
      <c r="Q60" s="3"/>
    </row>
    <row r="61" spans="1:17" ht="45" customHeight="1">
      <c r="A61" s="159"/>
      <c r="B61" s="159"/>
      <c r="C61" s="159"/>
      <c r="D61" s="160"/>
      <c r="E61" s="160"/>
      <c r="F61" s="160"/>
      <c r="G61" s="159"/>
      <c r="H61" s="160"/>
      <c r="I61" s="160"/>
      <c r="J61" s="159"/>
      <c r="K61" s="160"/>
      <c r="L61" s="160"/>
      <c r="M61" s="160"/>
      <c r="N61" s="160"/>
      <c r="O61" s="160"/>
      <c r="P61" s="159"/>
      <c r="Q61" s="3"/>
    </row>
    <row r="62" spans="1:17" ht="12.75">
      <c r="A62" s="5">
        <v>1</v>
      </c>
      <c r="B62" s="5">
        <v>2</v>
      </c>
      <c r="C62" s="5">
        <v>3</v>
      </c>
      <c r="D62" s="5">
        <v>4</v>
      </c>
      <c r="E62" s="5">
        <v>5</v>
      </c>
      <c r="F62" s="5">
        <v>6</v>
      </c>
      <c r="G62" s="5">
        <v>7</v>
      </c>
      <c r="H62" s="5">
        <v>8</v>
      </c>
      <c r="I62" s="5">
        <v>9</v>
      </c>
      <c r="J62" s="5">
        <v>10</v>
      </c>
      <c r="K62" s="5">
        <v>11</v>
      </c>
      <c r="L62" s="5">
        <v>12</v>
      </c>
      <c r="M62" s="5">
        <v>13</v>
      </c>
      <c r="N62" s="5">
        <v>14</v>
      </c>
      <c r="O62" s="5">
        <v>15</v>
      </c>
      <c r="P62" s="5">
        <v>16</v>
      </c>
      <c r="Q62" s="3"/>
    </row>
    <row r="63" spans="1:17" ht="26.25">
      <c r="A63" s="4">
        <v>19</v>
      </c>
      <c r="B63" s="89" t="s">
        <v>341</v>
      </c>
      <c r="C63" s="6"/>
      <c r="D63" s="38">
        <v>10510025</v>
      </c>
      <c r="E63" s="6"/>
      <c r="F63" s="6"/>
      <c r="G63" s="6"/>
      <c r="H63" s="90">
        <v>1</v>
      </c>
      <c r="I63" s="91">
        <v>3400</v>
      </c>
      <c r="J63" s="6"/>
      <c r="K63" s="90">
        <v>1</v>
      </c>
      <c r="L63" s="91">
        <v>3400</v>
      </c>
      <c r="M63" s="10">
        <v>680</v>
      </c>
      <c r="N63" s="10">
        <v>2720</v>
      </c>
      <c r="O63" s="8"/>
      <c r="P63" s="6"/>
      <c r="Q63" s="3"/>
    </row>
    <row r="64" spans="1:17" ht="12.75">
      <c r="A64" s="172" t="s">
        <v>265</v>
      </c>
      <c r="B64" s="172"/>
      <c r="C64" s="172"/>
      <c r="D64" s="172"/>
      <c r="E64" s="172"/>
      <c r="F64" s="172"/>
      <c r="G64" s="173"/>
      <c r="H64" s="34">
        <f>SUM(H63:H63)</f>
        <v>1</v>
      </c>
      <c r="I64" s="11">
        <f>SUM(I63:I63)</f>
        <v>3400</v>
      </c>
      <c r="J64" s="88"/>
      <c r="K64" s="9">
        <f>SUM(K63:K63)</f>
        <v>1</v>
      </c>
      <c r="L64" s="11">
        <f>SUM(L63:L63)</f>
        <v>3400</v>
      </c>
      <c r="M64" s="11">
        <v>680</v>
      </c>
      <c r="N64" s="11">
        <v>2720</v>
      </c>
      <c r="O64" s="32"/>
      <c r="P64" s="26"/>
      <c r="Q64" s="3"/>
    </row>
    <row r="65" spans="1:17" ht="12.75">
      <c r="A65" s="137"/>
      <c r="B65" s="131"/>
      <c r="C65" s="131"/>
      <c r="D65" s="131"/>
      <c r="E65" s="131"/>
      <c r="F65" s="131"/>
      <c r="G65" s="132"/>
      <c r="H65" s="133"/>
      <c r="I65" s="134"/>
      <c r="J65" s="135"/>
      <c r="K65" s="133"/>
      <c r="L65" s="134"/>
      <c r="M65" s="134"/>
      <c r="N65" s="134"/>
      <c r="O65" s="133"/>
      <c r="P65" s="131"/>
      <c r="Q65" s="3"/>
    </row>
    <row r="66" spans="1:17" ht="12.75">
      <c r="A66" s="137"/>
      <c r="B66" s="136"/>
      <c r="C66" s="136"/>
      <c r="D66" s="137"/>
      <c r="E66" s="131"/>
      <c r="F66" s="137"/>
      <c r="G66" s="132"/>
      <c r="H66" s="133"/>
      <c r="I66" s="134"/>
      <c r="J66" s="135"/>
      <c r="K66" s="133"/>
      <c r="L66" s="134"/>
      <c r="M66" s="134"/>
      <c r="N66" s="134"/>
      <c r="O66" s="133"/>
      <c r="P66" s="131"/>
      <c r="Q66" s="3"/>
    </row>
    <row r="67" spans="1:17" ht="12.75">
      <c r="A67" s="159" t="s">
        <v>11</v>
      </c>
      <c r="B67" s="159" t="s">
        <v>12</v>
      </c>
      <c r="C67" s="159" t="s">
        <v>13</v>
      </c>
      <c r="D67" s="159" t="s">
        <v>1</v>
      </c>
      <c r="E67" s="159"/>
      <c r="F67" s="159"/>
      <c r="G67" s="159" t="s">
        <v>2</v>
      </c>
      <c r="H67" s="159" t="s">
        <v>3</v>
      </c>
      <c r="I67" s="159"/>
      <c r="J67" s="159" t="s">
        <v>15</v>
      </c>
      <c r="K67" s="159" t="s">
        <v>16</v>
      </c>
      <c r="L67" s="159"/>
      <c r="M67" s="159"/>
      <c r="N67" s="159"/>
      <c r="O67" s="159"/>
      <c r="P67" s="159" t="s">
        <v>4</v>
      </c>
      <c r="Q67" s="3"/>
    </row>
    <row r="68" spans="1:16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</row>
    <row r="69" spans="1:16" ht="12.75">
      <c r="A69" s="159"/>
      <c r="B69" s="159"/>
      <c r="C69" s="159"/>
      <c r="D69" s="160" t="s">
        <v>339</v>
      </c>
      <c r="E69" s="160" t="s">
        <v>5</v>
      </c>
      <c r="F69" s="160" t="s">
        <v>6</v>
      </c>
      <c r="G69" s="159"/>
      <c r="H69" s="159"/>
      <c r="I69" s="159"/>
      <c r="J69" s="159"/>
      <c r="K69" s="159"/>
      <c r="L69" s="159"/>
      <c r="M69" s="159"/>
      <c r="N69" s="159"/>
      <c r="O69" s="159"/>
      <c r="P69" s="159"/>
    </row>
    <row r="70" spans="1:16" ht="12" customHeight="1">
      <c r="A70" s="159"/>
      <c r="B70" s="159"/>
      <c r="C70" s="159"/>
      <c r="D70" s="160"/>
      <c r="E70" s="160"/>
      <c r="F70" s="160"/>
      <c r="G70" s="159"/>
      <c r="H70" s="160" t="s">
        <v>7</v>
      </c>
      <c r="I70" s="160" t="s">
        <v>342</v>
      </c>
      <c r="J70" s="159"/>
      <c r="K70" s="160" t="s">
        <v>7</v>
      </c>
      <c r="L70" s="160" t="s">
        <v>8</v>
      </c>
      <c r="M70" s="160" t="s">
        <v>14</v>
      </c>
      <c r="N70" s="160" t="s">
        <v>9</v>
      </c>
      <c r="O70" s="160" t="s">
        <v>10</v>
      </c>
      <c r="P70" s="159"/>
    </row>
    <row r="71" spans="1:16" ht="40.5" customHeight="1">
      <c r="A71" s="159"/>
      <c r="B71" s="159"/>
      <c r="C71" s="159"/>
      <c r="D71" s="160"/>
      <c r="E71" s="160"/>
      <c r="F71" s="160"/>
      <c r="G71" s="159"/>
      <c r="H71" s="160"/>
      <c r="I71" s="160"/>
      <c r="J71" s="159"/>
      <c r="K71" s="160"/>
      <c r="L71" s="160"/>
      <c r="M71" s="160"/>
      <c r="N71" s="160"/>
      <c r="O71" s="160"/>
      <c r="P71" s="159"/>
    </row>
    <row r="72" spans="1:16" ht="11.25" customHeight="1">
      <c r="A72" s="5">
        <v>1</v>
      </c>
      <c r="B72" s="5">
        <v>2</v>
      </c>
      <c r="C72" s="5">
        <v>3</v>
      </c>
      <c r="D72" s="5">
        <v>4</v>
      </c>
      <c r="E72" s="5">
        <v>5</v>
      </c>
      <c r="F72" s="5">
        <v>6</v>
      </c>
      <c r="G72" s="5">
        <v>7</v>
      </c>
      <c r="H72" s="5">
        <v>8</v>
      </c>
      <c r="I72" s="5">
        <v>9</v>
      </c>
      <c r="J72" s="5">
        <v>10</v>
      </c>
      <c r="K72" s="5">
        <v>11</v>
      </c>
      <c r="L72" s="5">
        <v>12</v>
      </c>
      <c r="M72" s="5">
        <v>13</v>
      </c>
      <c r="N72" s="5">
        <v>14</v>
      </c>
      <c r="O72" s="5">
        <v>15</v>
      </c>
      <c r="P72" s="5">
        <v>16</v>
      </c>
    </row>
    <row r="73" spans="1:16" ht="12.75">
      <c r="A73" s="77">
        <v>20</v>
      </c>
      <c r="B73" s="78" t="s">
        <v>273</v>
      </c>
      <c r="C73" s="79"/>
      <c r="D73" s="80" t="s">
        <v>326</v>
      </c>
      <c r="E73" s="81"/>
      <c r="F73" s="81"/>
      <c r="G73" s="81"/>
      <c r="H73" s="82">
        <v>2</v>
      </c>
      <c r="I73" s="83">
        <v>237</v>
      </c>
      <c r="J73" s="81"/>
      <c r="K73" s="82">
        <v>2</v>
      </c>
      <c r="L73" s="83">
        <v>237</v>
      </c>
      <c r="M73" s="84">
        <f aca="true" t="shared" si="1" ref="M73:M78">L73/2</f>
        <v>118.5</v>
      </c>
      <c r="N73" s="85">
        <f aca="true" t="shared" si="2" ref="N73:N78">L73/2</f>
        <v>118.5</v>
      </c>
      <c r="O73" s="86"/>
      <c r="P73" s="6"/>
    </row>
    <row r="74" spans="1:16" ht="11.25" customHeight="1">
      <c r="A74" s="4">
        <f>A73+1</f>
        <v>21</v>
      </c>
      <c r="B74" s="78" t="s">
        <v>275</v>
      </c>
      <c r="C74" s="45"/>
      <c r="D74" s="51">
        <v>11360326</v>
      </c>
      <c r="E74" s="16"/>
      <c r="F74" s="16"/>
      <c r="G74" s="16"/>
      <c r="H74" s="49">
        <v>1</v>
      </c>
      <c r="I74" s="50">
        <v>130</v>
      </c>
      <c r="J74" s="16"/>
      <c r="K74" s="49">
        <v>1</v>
      </c>
      <c r="L74" s="50">
        <v>130</v>
      </c>
      <c r="M74" s="84">
        <f t="shared" si="1"/>
        <v>65</v>
      </c>
      <c r="N74" s="85">
        <f t="shared" si="2"/>
        <v>65</v>
      </c>
      <c r="O74" s="8"/>
      <c r="P74" s="6"/>
    </row>
    <row r="75" spans="1:16" ht="12.75">
      <c r="A75" s="4">
        <f>A74+1</f>
        <v>22</v>
      </c>
      <c r="B75" s="48" t="s">
        <v>282</v>
      </c>
      <c r="C75" s="45"/>
      <c r="D75" s="51">
        <f>D74+1</f>
        <v>11360327</v>
      </c>
      <c r="E75" s="16"/>
      <c r="F75" s="16"/>
      <c r="G75" s="16"/>
      <c r="H75" s="49">
        <v>1</v>
      </c>
      <c r="I75" s="50">
        <v>126</v>
      </c>
      <c r="J75" s="16"/>
      <c r="K75" s="49">
        <v>1</v>
      </c>
      <c r="L75" s="50">
        <v>126</v>
      </c>
      <c r="M75" s="84">
        <f t="shared" si="1"/>
        <v>63</v>
      </c>
      <c r="N75" s="85">
        <f t="shared" si="2"/>
        <v>63</v>
      </c>
      <c r="O75" s="8"/>
      <c r="P75" s="6"/>
    </row>
    <row r="76" spans="1:16" ht="12" customHeight="1">
      <c r="A76" s="4">
        <f>A75+1</f>
        <v>23</v>
      </c>
      <c r="B76" s="48" t="s">
        <v>284</v>
      </c>
      <c r="C76" s="45"/>
      <c r="D76" s="51">
        <f>D75+1</f>
        <v>11360328</v>
      </c>
      <c r="E76" s="16"/>
      <c r="F76" s="16"/>
      <c r="G76" s="16"/>
      <c r="H76" s="49">
        <v>1</v>
      </c>
      <c r="I76" s="50">
        <v>22</v>
      </c>
      <c r="J76" s="16"/>
      <c r="K76" s="49">
        <v>1</v>
      </c>
      <c r="L76" s="50">
        <v>22</v>
      </c>
      <c r="M76" s="84">
        <f t="shared" si="1"/>
        <v>11</v>
      </c>
      <c r="N76" s="85">
        <f t="shared" si="2"/>
        <v>11</v>
      </c>
      <c r="O76" s="8"/>
      <c r="P76" s="6"/>
    </row>
    <row r="77" spans="1:16" ht="12.75">
      <c r="A77" s="4">
        <f>A76+1</f>
        <v>24</v>
      </c>
      <c r="B77" s="48" t="s">
        <v>285</v>
      </c>
      <c r="C77" s="45"/>
      <c r="D77" s="51">
        <f>D76+1</f>
        <v>11360329</v>
      </c>
      <c r="E77" s="16"/>
      <c r="F77" s="16"/>
      <c r="G77" s="16"/>
      <c r="H77" s="49">
        <v>1</v>
      </c>
      <c r="I77" s="50">
        <v>60</v>
      </c>
      <c r="J77" s="16"/>
      <c r="K77" s="49">
        <v>1</v>
      </c>
      <c r="L77" s="50">
        <v>60</v>
      </c>
      <c r="M77" s="84">
        <f t="shared" si="1"/>
        <v>30</v>
      </c>
      <c r="N77" s="85">
        <f t="shared" si="2"/>
        <v>30</v>
      </c>
      <c r="O77" s="8"/>
      <c r="P77" s="6"/>
    </row>
    <row r="78" spans="1:16" ht="12.75">
      <c r="A78" s="4">
        <f>A77+1</f>
        <v>25</v>
      </c>
      <c r="B78" s="78" t="s">
        <v>286</v>
      </c>
      <c r="C78" s="79"/>
      <c r="D78" s="80" t="s">
        <v>327</v>
      </c>
      <c r="E78" s="81"/>
      <c r="F78" s="81"/>
      <c r="G78" s="81"/>
      <c r="H78" s="82">
        <v>2</v>
      </c>
      <c r="I78" s="83">
        <v>366.67</v>
      </c>
      <c r="J78" s="81"/>
      <c r="K78" s="82">
        <v>2</v>
      </c>
      <c r="L78" s="83">
        <v>366.67</v>
      </c>
      <c r="M78" s="84">
        <f t="shared" si="1"/>
        <v>183.335</v>
      </c>
      <c r="N78" s="85">
        <f t="shared" si="2"/>
        <v>183.335</v>
      </c>
      <c r="O78" s="8"/>
      <c r="P78" s="6"/>
    </row>
    <row r="79" spans="1:16" ht="12.75">
      <c r="A79" s="4">
        <f aca="true" t="shared" si="3" ref="A79:A128">A78+1</f>
        <v>26</v>
      </c>
      <c r="B79" s="93" t="s">
        <v>283</v>
      </c>
      <c r="C79" s="94"/>
      <c r="D79" s="95">
        <v>11360339</v>
      </c>
      <c r="E79" s="96"/>
      <c r="F79" s="96"/>
      <c r="G79" s="96"/>
      <c r="H79" s="97">
        <v>1</v>
      </c>
      <c r="I79" s="98">
        <v>126</v>
      </c>
      <c r="J79" s="96"/>
      <c r="K79" s="97">
        <v>1</v>
      </c>
      <c r="L79" s="98">
        <v>126</v>
      </c>
      <c r="M79" s="99">
        <f>L79/2</f>
        <v>63</v>
      </c>
      <c r="N79" s="100">
        <f>L79/2</f>
        <v>63</v>
      </c>
      <c r="O79" s="101"/>
      <c r="P79" s="102"/>
    </row>
    <row r="80" spans="1:16" ht="12.75">
      <c r="A80" s="4">
        <f t="shared" si="3"/>
        <v>27</v>
      </c>
      <c r="B80" s="48" t="s">
        <v>271</v>
      </c>
      <c r="C80" s="45"/>
      <c r="D80" s="51">
        <f>D79+1</f>
        <v>11360340</v>
      </c>
      <c r="E80" s="16"/>
      <c r="F80" s="16"/>
      <c r="G80" s="16"/>
      <c r="H80" s="49">
        <v>1</v>
      </c>
      <c r="I80" s="50">
        <v>394</v>
      </c>
      <c r="J80" s="16"/>
      <c r="K80" s="49">
        <v>1</v>
      </c>
      <c r="L80" s="50">
        <v>394</v>
      </c>
      <c r="M80" s="99">
        <f aca="true" t="shared" si="4" ref="M80:M108">L80/2</f>
        <v>197</v>
      </c>
      <c r="N80" s="100">
        <f aca="true" t="shared" si="5" ref="N80:N108">L80/2</f>
        <v>197</v>
      </c>
      <c r="O80" s="8"/>
      <c r="P80" s="6"/>
    </row>
    <row r="81" spans="1:16" ht="15" customHeight="1">
      <c r="A81" s="4">
        <f t="shared" si="3"/>
        <v>28</v>
      </c>
      <c r="B81" s="48" t="s">
        <v>287</v>
      </c>
      <c r="C81" s="45"/>
      <c r="D81" s="51" t="s">
        <v>298</v>
      </c>
      <c r="E81" s="16"/>
      <c r="F81" s="16"/>
      <c r="G81" s="16"/>
      <c r="H81" s="49">
        <v>4</v>
      </c>
      <c r="I81" s="50">
        <v>216</v>
      </c>
      <c r="J81" s="16"/>
      <c r="K81" s="49">
        <v>4</v>
      </c>
      <c r="L81" s="50">
        <v>216</v>
      </c>
      <c r="M81" s="99">
        <f t="shared" si="4"/>
        <v>108</v>
      </c>
      <c r="N81" s="100">
        <f t="shared" si="5"/>
        <v>108</v>
      </c>
      <c r="O81" s="8"/>
      <c r="P81" s="6"/>
    </row>
    <row r="82" spans="1:16" ht="12.75">
      <c r="A82" s="4">
        <f t="shared" si="3"/>
        <v>29</v>
      </c>
      <c r="B82" s="48" t="s">
        <v>288</v>
      </c>
      <c r="C82" s="45"/>
      <c r="D82" s="51">
        <v>11360342</v>
      </c>
      <c r="E82" s="16"/>
      <c r="F82" s="16"/>
      <c r="G82" s="16"/>
      <c r="H82" s="49">
        <v>1</v>
      </c>
      <c r="I82" s="50">
        <v>328</v>
      </c>
      <c r="J82" s="16"/>
      <c r="K82" s="49">
        <v>1</v>
      </c>
      <c r="L82" s="50">
        <v>328</v>
      </c>
      <c r="M82" s="99">
        <f t="shared" si="4"/>
        <v>164</v>
      </c>
      <c r="N82" s="100">
        <f t="shared" si="5"/>
        <v>164</v>
      </c>
      <c r="O82" s="8"/>
      <c r="P82" s="6"/>
    </row>
    <row r="83" spans="1:16" ht="12.75">
      <c r="A83" s="4">
        <f t="shared" si="3"/>
        <v>30</v>
      </c>
      <c r="B83" s="48" t="s">
        <v>344</v>
      </c>
      <c r="C83" s="45"/>
      <c r="D83" s="51">
        <f>D82+1</f>
        <v>11360343</v>
      </c>
      <c r="E83" s="16"/>
      <c r="F83" s="16"/>
      <c r="G83" s="16"/>
      <c r="H83" s="49">
        <v>1</v>
      </c>
      <c r="I83" s="50">
        <v>208</v>
      </c>
      <c r="J83" s="16"/>
      <c r="K83" s="49">
        <v>1</v>
      </c>
      <c r="L83" s="50">
        <v>208</v>
      </c>
      <c r="M83" s="99">
        <f t="shared" si="4"/>
        <v>104</v>
      </c>
      <c r="N83" s="100">
        <f t="shared" si="5"/>
        <v>104</v>
      </c>
      <c r="O83" s="8"/>
      <c r="P83" s="6"/>
    </row>
    <row r="84" spans="1:16" ht="12.75" customHeight="1">
      <c r="A84" s="4">
        <f t="shared" si="3"/>
        <v>31</v>
      </c>
      <c r="B84" s="48" t="s">
        <v>289</v>
      </c>
      <c r="C84" s="45"/>
      <c r="D84" s="51">
        <f>D83+1</f>
        <v>11360344</v>
      </c>
      <c r="E84" s="16"/>
      <c r="F84" s="16"/>
      <c r="G84" s="16"/>
      <c r="H84" s="49">
        <v>1</v>
      </c>
      <c r="I84" s="50">
        <v>82</v>
      </c>
      <c r="J84" s="16"/>
      <c r="K84" s="49">
        <v>1</v>
      </c>
      <c r="L84" s="50">
        <v>82</v>
      </c>
      <c r="M84" s="99">
        <f t="shared" si="4"/>
        <v>41</v>
      </c>
      <c r="N84" s="100">
        <f t="shared" si="5"/>
        <v>41</v>
      </c>
      <c r="O84" s="8"/>
      <c r="P84" s="6"/>
    </row>
    <row r="85" spans="1:16" ht="12.75">
      <c r="A85" s="4">
        <f t="shared" si="3"/>
        <v>32</v>
      </c>
      <c r="B85" s="48" t="s">
        <v>290</v>
      </c>
      <c r="C85" s="45"/>
      <c r="D85" s="51">
        <v>11360347</v>
      </c>
      <c r="E85" s="16"/>
      <c r="F85" s="16"/>
      <c r="G85" s="16"/>
      <c r="H85" s="49">
        <v>1</v>
      </c>
      <c r="I85" s="50">
        <v>56</v>
      </c>
      <c r="J85" s="16"/>
      <c r="K85" s="49">
        <v>1</v>
      </c>
      <c r="L85" s="50">
        <v>56</v>
      </c>
      <c r="M85" s="99">
        <f t="shared" si="4"/>
        <v>28</v>
      </c>
      <c r="N85" s="100">
        <f t="shared" si="5"/>
        <v>28</v>
      </c>
      <c r="O85" s="8"/>
      <c r="P85" s="6"/>
    </row>
    <row r="86" spans="1:16" ht="12.75" customHeight="1">
      <c r="A86" s="4">
        <f t="shared" si="3"/>
        <v>33</v>
      </c>
      <c r="B86" s="48" t="s">
        <v>291</v>
      </c>
      <c r="C86" s="45"/>
      <c r="D86" s="51" t="s">
        <v>299</v>
      </c>
      <c r="E86" s="16"/>
      <c r="F86" s="16"/>
      <c r="G86" s="16"/>
      <c r="H86" s="49">
        <v>2</v>
      </c>
      <c r="I86" s="50">
        <v>382</v>
      </c>
      <c r="J86" s="16"/>
      <c r="K86" s="49">
        <v>2</v>
      </c>
      <c r="L86" s="50">
        <v>382</v>
      </c>
      <c r="M86" s="99">
        <f t="shared" si="4"/>
        <v>191</v>
      </c>
      <c r="N86" s="100">
        <f t="shared" si="5"/>
        <v>191</v>
      </c>
      <c r="O86" s="8"/>
      <c r="P86" s="6"/>
    </row>
    <row r="87" spans="1:16" ht="12.75" customHeight="1">
      <c r="A87" s="4">
        <f t="shared" si="3"/>
        <v>34</v>
      </c>
      <c r="B87" s="48" t="s">
        <v>292</v>
      </c>
      <c r="C87" s="45"/>
      <c r="D87" s="51" t="s">
        <v>300</v>
      </c>
      <c r="E87" s="16"/>
      <c r="F87" s="16"/>
      <c r="G87" s="16"/>
      <c r="H87" s="49">
        <v>11</v>
      </c>
      <c r="I87" s="50">
        <v>140</v>
      </c>
      <c r="J87" s="16"/>
      <c r="K87" s="49">
        <v>11</v>
      </c>
      <c r="L87" s="50">
        <v>140</v>
      </c>
      <c r="M87" s="99">
        <f t="shared" si="4"/>
        <v>70</v>
      </c>
      <c r="N87" s="100">
        <f t="shared" si="5"/>
        <v>70</v>
      </c>
      <c r="O87" s="8"/>
      <c r="P87" s="6"/>
    </row>
    <row r="88" spans="1:16" ht="12.75" customHeight="1">
      <c r="A88" s="4">
        <f t="shared" si="3"/>
        <v>35</v>
      </c>
      <c r="B88" s="48" t="s">
        <v>270</v>
      </c>
      <c r="C88" s="45"/>
      <c r="D88" s="51" t="s">
        <v>301</v>
      </c>
      <c r="E88" s="16"/>
      <c r="F88" s="16"/>
      <c r="G88" s="16"/>
      <c r="H88" s="49">
        <v>4</v>
      </c>
      <c r="I88" s="50">
        <v>270</v>
      </c>
      <c r="J88" s="16"/>
      <c r="K88" s="49">
        <v>4</v>
      </c>
      <c r="L88" s="50">
        <v>270</v>
      </c>
      <c r="M88" s="99">
        <f t="shared" si="4"/>
        <v>135</v>
      </c>
      <c r="N88" s="100">
        <f t="shared" si="5"/>
        <v>135</v>
      </c>
      <c r="O88" s="8"/>
      <c r="P88" s="6"/>
    </row>
    <row r="89" spans="1:16" ht="12.75" customHeight="1" hidden="1">
      <c r="A89" s="4">
        <f t="shared" si="3"/>
        <v>36</v>
      </c>
      <c r="B89" s="48" t="s">
        <v>293</v>
      </c>
      <c r="C89" s="45"/>
      <c r="D89" s="51">
        <v>11360368</v>
      </c>
      <c r="E89" s="16"/>
      <c r="F89" s="16"/>
      <c r="G89" s="16"/>
      <c r="H89" s="49">
        <v>1</v>
      </c>
      <c r="I89" s="50">
        <v>68</v>
      </c>
      <c r="J89" s="16"/>
      <c r="K89" s="49">
        <v>1</v>
      </c>
      <c r="L89" s="50">
        <v>68</v>
      </c>
      <c r="M89" s="99">
        <f t="shared" si="4"/>
        <v>34</v>
      </c>
      <c r="N89" s="100">
        <f t="shared" si="5"/>
        <v>34</v>
      </c>
      <c r="O89" s="8"/>
      <c r="P89" s="6"/>
    </row>
    <row r="90" spans="1:16" ht="12.75" customHeight="1" hidden="1">
      <c r="A90" s="4">
        <f t="shared" si="3"/>
        <v>37</v>
      </c>
      <c r="B90" s="48" t="s">
        <v>294</v>
      </c>
      <c r="C90" s="45"/>
      <c r="D90" s="51">
        <f>D89+1</f>
        <v>11360369</v>
      </c>
      <c r="E90" s="16"/>
      <c r="F90" s="16"/>
      <c r="G90" s="16"/>
      <c r="H90" s="49">
        <v>1</v>
      </c>
      <c r="I90" s="50">
        <v>270</v>
      </c>
      <c r="J90" s="16"/>
      <c r="K90" s="49">
        <v>1</v>
      </c>
      <c r="L90" s="50">
        <v>270</v>
      </c>
      <c r="M90" s="99">
        <f t="shared" si="4"/>
        <v>135</v>
      </c>
      <c r="N90" s="100">
        <f t="shared" si="5"/>
        <v>135</v>
      </c>
      <c r="O90" s="8"/>
      <c r="P90" s="6"/>
    </row>
    <row r="91" spans="1:16" ht="12.75" customHeight="1" hidden="1">
      <c r="A91" s="4">
        <f t="shared" si="3"/>
        <v>38</v>
      </c>
      <c r="B91" s="48" t="s">
        <v>295</v>
      </c>
      <c r="C91" s="45"/>
      <c r="D91" s="51">
        <f>D90+1</f>
        <v>11360370</v>
      </c>
      <c r="E91" s="16"/>
      <c r="F91" s="16"/>
      <c r="G91" s="16"/>
      <c r="H91" s="49">
        <v>1</v>
      </c>
      <c r="I91" s="50">
        <v>374</v>
      </c>
      <c r="J91" s="16"/>
      <c r="K91" s="49">
        <v>1</v>
      </c>
      <c r="L91" s="50">
        <v>374</v>
      </c>
      <c r="M91" s="99">
        <f t="shared" si="4"/>
        <v>187</v>
      </c>
      <c r="N91" s="100">
        <f t="shared" si="5"/>
        <v>187</v>
      </c>
      <c r="O91" s="8"/>
      <c r="P91" s="6"/>
    </row>
    <row r="92" spans="1:16" ht="12.75" customHeight="1" hidden="1">
      <c r="A92" s="4">
        <f t="shared" si="3"/>
        <v>39</v>
      </c>
      <c r="B92" s="48" t="s">
        <v>274</v>
      </c>
      <c r="C92" s="45"/>
      <c r="D92" s="51">
        <v>11360371</v>
      </c>
      <c r="E92" s="16"/>
      <c r="F92" s="16"/>
      <c r="G92" s="16"/>
      <c r="H92" s="49">
        <v>1</v>
      </c>
      <c r="I92" s="50">
        <v>322</v>
      </c>
      <c r="J92" s="16"/>
      <c r="K92" s="49">
        <v>1</v>
      </c>
      <c r="L92" s="50">
        <v>322</v>
      </c>
      <c r="M92" s="99">
        <f t="shared" si="4"/>
        <v>161</v>
      </c>
      <c r="N92" s="100">
        <f t="shared" si="5"/>
        <v>161</v>
      </c>
      <c r="O92" s="8"/>
      <c r="P92" s="6"/>
    </row>
    <row r="93" spans="1:16" ht="12.75" customHeight="1" hidden="1">
      <c r="A93" s="4">
        <f t="shared" si="3"/>
        <v>40</v>
      </c>
      <c r="B93" s="52" t="s">
        <v>280</v>
      </c>
      <c r="C93" s="45"/>
      <c r="D93" s="51" t="s">
        <v>345</v>
      </c>
      <c r="E93" s="16"/>
      <c r="F93" s="16"/>
      <c r="G93" s="16"/>
      <c r="H93" s="49">
        <v>2</v>
      </c>
      <c r="I93" s="50">
        <v>5232</v>
      </c>
      <c r="J93" s="16"/>
      <c r="K93" s="49">
        <v>2</v>
      </c>
      <c r="L93" s="50">
        <v>5232</v>
      </c>
      <c r="M93" s="99">
        <f t="shared" si="4"/>
        <v>2616</v>
      </c>
      <c r="N93" s="100">
        <f t="shared" si="5"/>
        <v>2616</v>
      </c>
      <c r="O93" s="8"/>
      <c r="P93" s="6"/>
    </row>
    <row r="94" spans="1:16" ht="12.75" customHeight="1" hidden="1">
      <c r="A94" s="4">
        <f t="shared" si="3"/>
        <v>41</v>
      </c>
      <c r="B94" s="52" t="s">
        <v>356</v>
      </c>
      <c r="C94" s="45"/>
      <c r="D94" s="51">
        <v>1132046</v>
      </c>
      <c r="E94" s="16"/>
      <c r="F94" s="16"/>
      <c r="G94" s="16"/>
      <c r="H94" s="49">
        <v>1</v>
      </c>
      <c r="I94" s="50">
        <v>16461</v>
      </c>
      <c r="J94" s="16"/>
      <c r="K94" s="49">
        <v>1</v>
      </c>
      <c r="L94" s="50">
        <v>16461</v>
      </c>
      <c r="M94" s="99">
        <f t="shared" si="4"/>
        <v>8230.5</v>
      </c>
      <c r="N94" s="100">
        <f t="shared" si="5"/>
        <v>8230.5</v>
      </c>
      <c r="O94" s="8"/>
      <c r="P94" s="6" t="s">
        <v>355</v>
      </c>
    </row>
    <row r="95" spans="1:16" ht="12.75" customHeight="1" hidden="1">
      <c r="A95" s="4">
        <f t="shared" si="3"/>
        <v>42</v>
      </c>
      <c r="B95" s="48" t="s">
        <v>277</v>
      </c>
      <c r="C95" s="45"/>
      <c r="D95" s="51" t="s">
        <v>278</v>
      </c>
      <c r="E95" s="16"/>
      <c r="F95" s="16"/>
      <c r="G95" s="16"/>
      <c r="H95" s="49">
        <v>3</v>
      </c>
      <c r="I95" s="50">
        <v>930</v>
      </c>
      <c r="J95" s="16"/>
      <c r="K95" s="49">
        <v>3</v>
      </c>
      <c r="L95" s="50">
        <v>930</v>
      </c>
      <c r="M95" s="99">
        <f t="shared" si="4"/>
        <v>465</v>
      </c>
      <c r="N95" s="100">
        <f t="shared" si="5"/>
        <v>465</v>
      </c>
      <c r="O95" s="8"/>
      <c r="P95" s="6"/>
    </row>
    <row r="96" spans="1:16" ht="12.75" customHeight="1" hidden="1">
      <c r="A96" s="4">
        <f t="shared" si="3"/>
        <v>43</v>
      </c>
      <c r="B96" s="48" t="s">
        <v>296</v>
      </c>
      <c r="C96" s="45"/>
      <c r="D96" s="53">
        <v>1132043</v>
      </c>
      <c r="E96" s="16"/>
      <c r="F96" s="16"/>
      <c r="G96" s="16"/>
      <c r="H96" s="46">
        <v>1</v>
      </c>
      <c r="I96" s="47">
        <v>1215</v>
      </c>
      <c r="J96" s="16"/>
      <c r="K96" s="46">
        <v>1</v>
      </c>
      <c r="L96" s="47">
        <v>1215</v>
      </c>
      <c r="M96" s="99">
        <f t="shared" si="4"/>
        <v>607.5</v>
      </c>
      <c r="N96" s="100">
        <f t="shared" si="5"/>
        <v>607.5</v>
      </c>
      <c r="O96" s="8"/>
      <c r="P96" s="6"/>
    </row>
    <row r="97" spans="1:16" ht="12.75" customHeight="1" hidden="1">
      <c r="A97" s="4">
        <f t="shared" si="3"/>
        <v>44</v>
      </c>
      <c r="B97" s="48" t="s">
        <v>297</v>
      </c>
      <c r="C97" s="45"/>
      <c r="D97" s="53">
        <v>1132044</v>
      </c>
      <c r="E97" s="16"/>
      <c r="F97" s="16"/>
      <c r="G97" s="16"/>
      <c r="H97" s="46">
        <v>1</v>
      </c>
      <c r="I97" s="47">
        <v>546</v>
      </c>
      <c r="J97" s="16"/>
      <c r="K97" s="46">
        <v>1</v>
      </c>
      <c r="L97" s="47">
        <v>546</v>
      </c>
      <c r="M97" s="99">
        <f t="shared" si="4"/>
        <v>273</v>
      </c>
      <c r="N97" s="100">
        <f t="shared" si="5"/>
        <v>273</v>
      </c>
      <c r="O97" s="8"/>
      <c r="P97" s="6"/>
    </row>
    <row r="98" spans="1:16" ht="12.75" customHeight="1" hidden="1">
      <c r="A98" s="4">
        <f t="shared" si="3"/>
        <v>45</v>
      </c>
      <c r="B98" s="76" t="s">
        <v>321</v>
      </c>
      <c r="C98" s="16"/>
      <c r="D98" s="53">
        <v>1132058</v>
      </c>
      <c r="E98" s="16"/>
      <c r="F98" s="16"/>
      <c r="G98" s="16"/>
      <c r="H98" s="46">
        <v>1</v>
      </c>
      <c r="I98" s="47">
        <v>4908</v>
      </c>
      <c r="J98" s="16"/>
      <c r="K98" s="46">
        <v>1</v>
      </c>
      <c r="L98" s="47">
        <v>4908</v>
      </c>
      <c r="M98" s="99">
        <f t="shared" si="4"/>
        <v>2454</v>
      </c>
      <c r="N98" s="100">
        <f t="shared" si="5"/>
        <v>2454</v>
      </c>
      <c r="O98" s="8"/>
      <c r="P98" s="6"/>
    </row>
    <row r="99" spans="1:16" ht="12.75" customHeight="1" hidden="1">
      <c r="A99" s="4">
        <f t="shared" si="3"/>
        <v>46</v>
      </c>
      <c r="B99" s="76" t="s">
        <v>322</v>
      </c>
      <c r="C99" s="16"/>
      <c r="D99" s="51">
        <v>1132059</v>
      </c>
      <c r="E99" s="16"/>
      <c r="F99" s="16"/>
      <c r="G99" s="16"/>
      <c r="H99" s="46">
        <v>1</v>
      </c>
      <c r="I99" s="47">
        <v>4983</v>
      </c>
      <c r="J99" s="16"/>
      <c r="K99" s="46">
        <v>1</v>
      </c>
      <c r="L99" s="47">
        <v>4983</v>
      </c>
      <c r="M99" s="99">
        <f t="shared" si="4"/>
        <v>2491.5</v>
      </c>
      <c r="N99" s="100">
        <f t="shared" si="5"/>
        <v>2491.5</v>
      </c>
      <c r="O99" s="8"/>
      <c r="P99" s="6"/>
    </row>
    <row r="100" spans="1:16" ht="12.75" customHeight="1" hidden="1">
      <c r="A100" s="4">
        <f t="shared" si="3"/>
        <v>47</v>
      </c>
      <c r="B100" s="76" t="s">
        <v>323</v>
      </c>
      <c r="C100" s="16"/>
      <c r="D100" s="51" t="s">
        <v>324</v>
      </c>
      <c r="E100" s="16"/>
      <c r="F100" s="16"/>
      <c r="G100" s="16"/>
      <c r="H100" s="46">
        <v>2</v>
      </c>
      <c r="I100" s="47">
        <v>9982</v>
      </c>
      <c r="J100" s="16"/>
      <c r="K100" s="46">
        <v>2</v>
      </c>
      <c r="L100" s="47">
        <v>9982</v>
      </c>
      <c r="M100" s="99">
        <f t="shared" si="4"/>
        <v>4991</v>
      </c>
      <c r="N100" s="100">
        <f t="shared" si="5"/>
        <v>4991</v>
      </c>
      <c r="O100" s="8"/>
      <c r="P100" s="6"/>
    </row>
    <row r="101" spans="1:16" ht="12.75" customHeight="1" hidden="1">
      <c r="A101" s="4">
        <f t="shared" si="3"/>
        <v>48</v>
      </c>
      <c r="B101" s="112" t="s">
        <v>346</v>
      </c>
      <c r="C101" s="116" t="s">
        <v>347</v>
      </c>
      <c r="D101" s="117">
        <v>1120007</v>
      </c>
      <c r="E101" s="87"/>
      <c r="F101" s="87"/>
      <c r="G101" s="87"/>
      <c r="H101" s="112">
        <v>1</v>
      </c>
      <c r="I101" s="113">
        <v>990</v>
      </c>
      <c r="J101" s="87"/>
      <c r="K101" s="112">
        <v>1</v>
      </c>
      <c r="L101" s="113">
        <v>990</v>
      </c>
      <c r="M101" s="99">
        <f t="shared" si="4"/>
        <v>495</v>
      </c>
      <c r="N101" s="100">
        <f t="shared" si="5"/>
        <v>495</v>
      </c>
      <c r="O101" s="8"/>
      <c r="P101" s="6" t="s">
        <v>357</v>
      </c>
    </row>
    <row r="102" spans="1:16" ht="12.75" customHeight="1" hidden="1">
      <c r="A102" s="4">
        <f t="shared" si="3"/>
        <v>49</v>
      </c>
      <c r="B102" s="103" t="s">
        <v>348</v>
      </c>
      <c r="C102" s="6"/>
      <c r="D102" s="118">
        <v>1130060</v>
      </c>
      <c r="E102" s="6"/>
      <c r="F102" s="6"/>
      <c r="G102" s="6"/>
      <c r="H102" s="104">
        <v>1</v>
      </c>
      <c r="I102" s="105">
        <v>42</v>
      </c>
      <c r="J102" s="6"/>
      <c r="K102" s="104">
        <v>1</v>
      </c>
      <c r="L102" s="105">
        <v>42</v>
      </c>
      <c r="M102" s="99">
        <f t="shared" si="4"/>
        <v>21</v>
      </c>
      <c r="N102" s="100">
        <f t="shared" si="5"/>
        <v>21</v>
      </c>
      <c r="O102" s="8"/>
      <c r="P102" s="6" t="s">
        <v>357</v>
      </c>
    </row>
    <row r="103" spans="1:16" ht="12.75" customHeight="1" hidden="1">
      <c r="A103" s="4">
        <f t="shared" si="3"/>
        <v>50</v>
      </c>
      <c r="B103" s="103" t="s">
        <v>349</v>
      </c>
      <c r="C103" s="6"/>
      <c r="D103" s="118">
        <v>1130076</v>
      </c>
      <c r="E103" s="6"/>
      <c r="F103" s="6"/>
      <c r="G103" s="6"/>
      <c r="H103" s="104">
        <v>1</v>
      </c>
      <c r="I103" s="105">
        <v>110</v>
      </c>
      <c r="J103" s="6"/>
      <c r="K103" s="104">
        <v>1</v>
      </c>
      <c r="L103" s="105">
        <v>110</v>
      </c>
      <c r="M103" s="99">
        <f t="shared" si="4"/>
        <v>55</v>
      </c>
      <c r="N103" s="100">
        <f t="shared" si="5"/>
        <v>55</v>
      </c>
      <c r="O103" s="8"/>
      <c r="P103" s="6" t="s">
        <v>357</v>
      </c>
    </row>
    <row r="104" spans="1:16" ht="12.75" customHeight="1" hidden="1">
      <c r="A104" s="4">
        <f t="shared" si="3"/>
        <v>51</v>
      </c>
      <c r="B104" s="114" t="s">
        <v>350</v>
      </c>
      <c r="C104" s="16"/>
      <c r="D104" s="51">
        <v>11300196</v>
      </c>
      <c r="E104" s="16"/>
      <c r="F104" s="16"/>
      <c r="G104" s="16"/>
      <c r="H104" s="49">
        <v>1</v>
      </c>
      <c r="I104" s="50">
        <v>1740</v>
      </c>
      <c r="J104" s="16"/>
      <c r="K104" s="49">
        <v>1</v>
      </c>
      <c r="L104" s="50">
        <v>1740</v>
      </c>
      <c r="M104" s="99">
        <f t="shared" si="4"/>
        <v>870</v>
      </c>
      <c r="N104" s="100">
        <f t="shared" si="5"/>
        <v>870</v>
      </c>
      <c r="O104" s="8"/>
      <c r="P104" s="6" t="s">
        <v>351</v>
      </c>
    </row>
    <row r="105" spans="1:16" ht="12.75" customHeight="1" hidden="1">
      <c r="A105" s="4">
        <f t="shared" si="3"/>
        <v>52</v>
      </c>
      <c r="B105" s="106" t="s">
        <v>352</v>
      </c>
      <c r="C105" s="6"/>
      <c r="D105" s="107" t="s">
        <v>353</v>
      </c>
      <c r="E105" s="6"/>
      <c r="F105" s="6"/>
      <c r="G105" s="6"/>
      <c r="H105" s="37">
        <v>2</v>
      </c>
      <c r="I105" s="40">
        <v>5400</v>
      </c>
      <c r="J105" s="6"/>
      <c r="K105" s="37">
        <v>2</v>
      </c>
      <c r="L105" s="40">
        <v>5400</v>
      </c>
      <c r="M105" s="99">
        <f t="shared" si="4"/>
        <v>2700</v>
      </c>
      <c r="N105" s="100">
        <f t="shared" si="5"/>
        <v>2700</v>
      </c>
      <c r="O105" s="8"/>
      <c r="P105" s="6" t="s">
        <v>351</v>
      </c>
    </row>
    <row r="106" spans="1:16" ht="12.75" customHeight="1" hidden="1">
      <c r="A106" s="4">
        <f t="shared" si="3"/>
        <v>53</v>
      </c>
      <c r="B106" s="106" t="s">
        <v>354</v>
      </c>
      <c r="C106" s="6">
        <v>2018</v>
      </c>
      <c r="D106" s="107">
        <v>1132061</v>
      </c>
      <c r="E106" s="6"/>
      <c r="F106" s="6"/>
      <c r="G106" s="6"/>
      <c r="H106" s="37">
        <v>3</v>
      </c>
      <c r="I106" s="40">
        <v>2166.64</v>
      </c>
      <c r="J106" s="6"/>
      <c r="K106" s="37">
        <v>3</v>
      </c>
      <c r="L106" s="40">
        <v>2166.64</v>
      </c>
      <c r="M106" s="99">
        <f t="shared" si="4"/>
        <v>1083.32</v>
      </c>
      <c r="N106" s="100">
        <f t="shared" si="5"/>
        <v>1083.32</v>
      </c>
      <c r="O106" s="8"/>
      <c r="P106" s="6"/>
    </row>
    <row r="107" spans="1:16" ht="12.75" customHeight="1" hidden="1">
      <c r="A107" s="4">
        <f t="shared" si="3"/>
        <v>54</v>
      </c>
      <c r="B107" s="106" t="s">
        <v>360</v>
      </c>
      <c r="C107" s="6">
        <v>2019</v>
      </c>
      <c r="D107" s="107">
        <v>1132062</v>
      </c>
      <c r="E107" s="6"/>
      <c r="F107" s="6"/>
      <c r="G107" s="6"/>
      <c r="H107" s="37">
        <v>1</v>
      </c>
      <c r="I107" s="40">
        <v>540</v>
      </c>
      <c r="J107" s="6"/>
      <c r="K107" s="37">
        <v>1</v>
      </c>
      <c r="L107" s="40">
        <v>540</v>
      </c>
      <c r="M107" s="99">
        <f t="shared" si="4"/>
        <v>270</v>
      </c>
      <c r="N107" s="100">
        <f t="shared" si="5"/>
        <v>270</v>
      </c>
      <c r="O107" s="8"/>
      <c r="P107" s="6"/>
    </row>
    <row r="108" spans="1:16" ht="12.75" customHeight="1" hidden="1">
      <c r="A108" s="4">
        <f t="shared" si="3"/>
        <v>55</v>
      </c>
      <c r="B108" s="61" t="s">
        <v>365</v>
      </c>
      <c r="C108" s="121"/>
      <c r="D108" s="122">
        <v>1130112</v>
      </c>
      <c r="E108" s="121"/>
      <c r="F108" s="121"/>
      <c r="G108" s="121"/>
      <c r="H108" s="125">
        <v>1</v>
      </c>
      <c r="I108" s="126">
        <v>80</v>
      </c>
      <c r="J108" s="56"/>
      <c r="K108" s="125">
        <v>1</v>
      </c>
      <c r="L108" s="126">
        <v>80</v>
      </c>
      <c r="M108" s="99">
        <f t="shared" si="4"/>
        <v>40</v>
      </c>
      <c r="N108" s="100">
        <f t="shared" si="5"/>
        <v>40</v>
      </c>
      <c r="O108" s="123"/>
      <c r="P108" s="124" t="s">
        <v>366</v>
      </c>
    </row>
    <row r="109" spans="1:16" ht="12.75">
      <c r="A109" s="4">
        <f t="shared" si="3"/>
        <v>56</v>
      </c>
      <c r="B109" s="48" t="s">
        <v>293</v>
      </c>
      <c r="C109" s="45"/>
      <c r="D109" s="51">
        <v>11360368</v>
      </c>
      <c r="E109" s="16"/>
      <c r="F109" s="16"/>
      <c r="G109" s="16"/>
      <c r="H109" s="49">
        <v>1</v>
      </c>
      <c r="I109" s="50">
        <v>68</v>
      </c>
      <c r="J109" s="16"/>
      <c r="K109" s="49">
        <v>1</v>
      </c>
      <c r="L109" s="50">
        <v>68</v>
      </c>
      <c r="M109" s="99">
        <f aca="true" t="shared" si="6" ref="M109:M128">L109/2</f>
        <v>34</v>
      </c>
      <c r="N109" s="100">
        <f aca="true" t="shared" si="7" ref="N109:N128">L109/2</f>
        <v>34</v>
      </c>
      <c r="O109" s="8"/>
      <c r="P109" s="6"/>
    </row>
    <row r="110" spans="1:16" ht="12.75">
      <c r="A110" s="4">
        <f t="shared" si="3"/>
        <v>57</v>
      </c>
      <c r="B110" s="48" t="s">
        <v>294</v>
      </c>
      <c r="C110" s="45"/>
      <c r="D110" s="51">
        <f>D109+1</f>
        <v>11360369</v>
      </c>
      <c r="E110" s="16"/>
      <c r="F110" s="16"/>
      <c r="G110" s="16"/>
      <c r="H110" s="49">
        <v>1</v>
      </c>
      <c r="I110" s="50">
        <v>270</v>
      </c>
      <c r="J110" s="16"/>
      <c r="K110" s="49">
        <v>1</v>
      </c>
      <c r="L110" s="50">
        <v>270</v>
      </c>
      <c r="M110" s="99">
        <f t="shared" si="6"/>
        <v>135</v>
      </c>
      <c r="N110" s="100">
        <f t="shared" si="7"/>
        <v>135</v>
      </c>
      <c r="O110" s="8"/>
      <c r="P110" s="6"/>
    </row>
    <row r="111" spans="1:16" ht="12.75">
      <c r="A111" s="4">
        <f t="shared" si="3"/>
        <v>58</v>
      </c>
      <c r="B111" s="48" t="s">
        <v>295</v>
      </c>
      <c r="C111" s="45"/>
      <c r="D111" s="51">
        <f>D110+1</f>
        <v>11360370</v>
      </c>
      <c r="E111" s="16"/>
      <c r="F111" s="16"/>
      <c r="G111" s="16"/>
      <c r="H111" s="49">
        <v>1</v>
      </c>
      <c r="I111" s="50">
        <v>374</v>
      </c>
      <c r="J111" s="16"/>
      <c r="K111" s="49">
        <v>1</v>
      </c>
      <c r="L111" s="50">
        <v>374</v>
      </c>
      <c r="M111" s="99">
        <f t="shared" si="6"/>
        <v>187</v>
      </c>
      <c r="N111" s="100">
        <f t="shared" si="7"/>
        <v>187</v>
      </c>
      <c r="O111" s="8"/>
      <c r="P111" s="6"/>
    </row>
    <row r="112" spans="1:16" ht="12.75">
      <c r="A112" s="4">
        <f t="shared" si="3"/>
        <v>59</v>
      </c>
      <c r="B112" s="48" t="s">
        <v>274</v>
      </c>
      <c r="C112" s="45"/>
      <c r="D112" s="51">
        <v>11360371</v>
      </c>
      <c r="E112" s="16"/>
      <c r="F112" s="16"/>
      <c r="G112" s="16"/>
      <c r="H112" s="49">
        <v>1</v>
      </c>
      <c r="I112" s="50">
        <v>322</v>
      </c>
      <c r="J112" s="16"/>
      <c r="K112" s="49">
        <v>1</v>
      </c>
      <c r="L112" s="50">
        <v>322</v>
      </c>
      <c r="M112" s="99">
        <f t="shared" si="6"/>
        <v>161</v>
      </c>
      <c r="N112" s="100">
        <f t="shared" si="7"/>
        <v>161</v>
      </c>
      <c r="O112" s="8"/>
      <c r="P112" s="6"/>
    </row>
    <row r="113" spans="1:16" ht="24">
      <c r="A113" s="4">
        <f t="shared" si="3"/>
        <v>60</v>
      </c>
      <c r="B113" s="52" t="s">
        <v>280</v>
      </c>
      <c r="C113" s="45"/>
      <c r="D113" s="51" t="s">
        <v>345</v>
      </c>
      <c r="E113" s="16"/>
      <c r="F113" s="16"/>
      <c r="G113" s="16"/>
      <c r="H113" s="49">
        <v>2</v>
      </c>
      <c r="I113" s="50">
        <v>5232</v>
      </c>
      <c r="J113" s="16"/>
      <c r="K113" s="49">
        <v>2</v>
      </c>
      <c r="L113" s="50">
        <v>5232</v>
      </c>
      <c r="M113" s="99">
        <f t="shared" si="6"/>
        <v>2616</v>
      </c>
      <c r="N113" s="100">
        <f t="shared" si="7"/>
        <v>2616</v>
      </c>
      <c r="O113" s="8"/>
      <c r="P113" s="6"/>
    </row>
    <row r="114" spans="1:16" ht="12.75">
      <c r="A114" s="4">
        <f t="shared" si="3"/>
        <v>61</v>
      </c>
      <c r="B114" s="52" t="s">
        <v>356</v>
      </c>
      <c r="C114" s="45"/>
      <c r="D114" s="51">
        <v>1132046</v>
      </c>
      <c r="E114" s="16"/>
      <c r="F114" s="16"/>
      <c r="G114" s="16"/>
      <c r="H114" s="49">
        <v>1</v>
      </c>
      <c r="I114" s="50">
        <v>16461</v>
      </c>
      <c r="J114" s="16"/>
      <c r="K114" s="49">
        <v>1</v>
      </c>
      <c r="L114" s="50">
        <v>16461</v>
      </c>
      <c r="M114" s="99">
        <f t="shared" si="6"/>
        <v>8230.5</v>
      </c>
      <c r="N114" s="100">
        <f t="shared" si="7"/>
        <v>8230.5</v>
      </c>
      <c r="O114" s="8"/>
      <c r="P114" s="6"/>
    </row>
    <row r="115" spans="1:16" ht="12.75">
      <c r="A115" s="4">
        <f t="shared" si="3"/>
        <v>62</v>
      </c>
      <c r="B115" s="48" t="s">
        <v>277</v>
      </c>
      <c r="C115" s="45"/>
      <c r="D115" s="51" t="s">
        <v>278</v>
      </c>
      <c r="E115" s="16"/>
      <c r="F115" s="16"/>
      <c r="G115" s="16"/>
      <c r="H115" s="49">
        <v>3</v>
      </c>
      <c r="I115" s="50">
        <v>930</v>
      </c>
      <c r="J115" s="16"/>
      <c r="K115" s="49">
        <v>3</v>
      </c>
      <c r="L115" s="50">
        <v>930</v>
      </c>
      <c r="M115" s="99">
        <f t="shared" si="6"/>
        <v>465</v>
      </c>
      <c r="N115" s="100">
        <f t="shared" si="7"/>
        <v>465</v>
      </c>
      <c r="O115" s="8"/>
      <c r="P115" s="6"/>
    </row>
    <row r="116" spans="1:16" ht="12.75" customHeight="1">
      <c r="A116" s="4">
        <f t="shared" si="3"/>
        <v>63</v>
      </c>
      <c r="B116" s="48" t="s">
        <v>296</v>
      </c>
      <c r="C116" s="45"/>
      <c r="D116" s="53">
        <v>1132043</v>
      </c>
      <c r="E116" s="16"/>
      <c r="F116" s="16"/>
      <c r="G116" s="16"/>
      <c r="H116" s="46">
        <v>1</v>
      </c>
      <c r="I116" s="47">
        <v>1215</v>
      </c>
      <c r="J116" s="16"/>
      <c r="K116" s="46">
        <v>1</v>
      </c>
      <c r="L116" s="47">
        <v>1215</v>
      </c>
      <c r="M116" s="99">
        <f t="shared" si="6"/>
        <v>607.5</v>
      </c>
      <c r="N116" s="100">
        <f t="shared" si="7"/>
        <v>607.5</v>
      </c>
      <c r="O116" s="8"/>
      <c r="P116" s="6"/>
    </row>
    <row r="117" spans="1:16" ht="12.75">
      <c r="A117" s="4">
        <f t="shared" si="3"/>
        <v>64</v>
      </c>
      <c r="B117" s="48" t="s">
        <v>297</v>
      </c>
      <c r="C117" s="45"/>
      <c r="D117" s="53">
        <v>1132044</v>
      </c>
      <c r="E117" s="16"/>
      <c r="F117" s="16"/>
      <c r="G117" s="16"/>
      <c r="H117" s="46">
        <v>1</v>
      </c>
      <c r="I117" s="47">
        <v>546</v>
      </c>
      <c r="J117" s="16"/>
      <c r="K117" s="46">
        <v>1</v>
      </c>
      <c r="L117" s="47">
        <v>546</v>
      </c>
      <c r="M117" s="99">
        <f t="shared" si="6"/>
        <v>273</v>
      </c>
      <c r="N117" s="100">
        <f t="shared" si="7"/>
        <v>273</v>
      </c>
      <c r="O117" s="8"/>
      <c r="P117" s="6"/>
    </row>
    <row r="118" spans="1:16" ht="24">
      <c r="A118" s="4">
        <f t="shared" si="3"/>
        <v>65</v>
      </c>
      <c r="B118" s="76" t="s">
        <v>321</v>
      </c>
      <c r="C118" s="16"/>
      <c r="D118" s="53">
        <v>1132058</v>
      </c>
      <c r="E118" s="16"/>
      <c r="F118" s="16"/>
      <c r="G118" s="16"/>
      <c r="H118" s="46">
        <v>1</v>
      </c>
      <c r="I118" s="47">
        <v>4908</v>
      </c>
      <c r="J118" s="16"/>
      <c r="K118" s="46">
        <v>1</v>
      </c>
      <c r="L118" s="47">
        <v>4908</v>
      </c>
      <c r="M118" s="99">
        <f t="shared" si="6"/>
        <v>2454</v>
      </c>
      <c r="N118" s="100">
        <f t="shared" si="7"/>
        <v>2454</v>
      </c>
      <c r="O118" s="8"/>
      <c r="P118" s="6"/>
    </row>
    <row r="119" spans="1:16" ht="24">
      <c r="A119" s="4">
        <f t="shared" si="3"/>
        <v>66</v>
      </c>
      <c r="B119" s="76" t="s">
        <v>322</v>
      </c>
      <c r="C119" s="16"/>
      <c r="D119" s="51">
        <v>1132059</v>
      </c>
      <c r="E119" s="16"/>
      <c r="F119" s="16"/>
      <c r="G119" s="16"/>
      <c r="H119" s="46">
        <v>1</v>
      </c>
      <c r="I119" s="47">
        <v>4983</v>
      </c>
      <c r="J119" s="16"/>
      <c r="K119" s="46">
        <v>1</v>
      </c>
      <c r="L119" s="47">
        <v>4983</v>
      </c>
      <c r="M119" s="99">
        <f t="shared" si="6"/>
        <v>2491.5</v>
      </c>
      <c r="N119" s="100">
        <f t="shared" si="7"/>
        <v>2491.5</v>
      </c>
      <c r="O119" s="8"/>
      <c r="P119" s="6"/>
    </row>
    <row r="120" spans="1:16" ht="24">
      <c r="A120" s="4">
        <f t="shared" si="3"/>
        <v>67</v>
      </c>
      <c r="B120" s="76" t="s">
        <v>323</v>
      </c>
      <c r="C120" s="16"/>
      <c r="D120" s="51" t="s">
        <v>324</v>
      </c>
      <c r="E120" s="16"/>
      <c r="F120" s="16"/>
      <c r="G120" s="16"/>
      <c r="H120" s="46">
        <v>2</v>
      </c>
      <c r="I120" s="47">
        <v>9982</v>
      </c>
      <c r="J120" s="16"/>
      <c r="K120" s="46">
        <v>2</v>
      </c>
      <c r="L120" s="47">
        <v>9982</v>
      </c>
      <c r="M120" s="99">
        <f t="shared" si="6"/>
        <v>4991</v>
      </c>
      <c r="N120" s="100">
        <f t="shared" si="7"/>
        <v>4991</v>
      </c>
      <c r="O120" s="8"/>
      <c r="P120" s="6"/>
    </row>
    <row r="121" spans="1:16" ht="12.75" customHeight="1">
      <c r="A121" s="4">
        <f t="shared" si="3"/>
        <v>68</v>
      </c>
      <c r="B121" s="112" t="s">
        <v>346</v>
      </c>
      <c r="C121" s="116" t="s">
        <v>347</v>
      </c>
      <c r="D121" s="117">
        <v>1120007</v>
      </c>
      <c r="E121" s="87"/>
      <c r="F121" s="87"/>
      <c r="G121" s="87"/>
      <c r="H121" s="112">
        <v>1</v>
      </c>
      <c r="I121" s="113">
        <v>990</v>
      </c>
      <c r="J121" s="87"/>
      <c r="K121" s="112">
        <v>1</v>
      </c>
      <c r="L121" s="113">
        <v>990</v>
      </c>
      <c r="M121" s="99">
        <f t="shared" si="6"/>
        <v>495</v>
      </c>
      <c r="N121" s="100">
        <f t="shared" si="7"/>
        <v>495</v>
      </c>
      <c r="O121" s="8"/>
      <c r="P121" s="6"/>
    </row>
    <row r="122" spans="1:16" ht="12.75">
      <c r="A122" s="4">
        <f t="shared" si="3"/>
        <v>69</v>
      </c>
      <c r="B122" s="103" t="s">
        <v>348</v>
      </c>
      <c r="C122" s="6"/>
      <c r="D122" s="118">
        <v>1130060</v>
      </c>
      <c r="E122" s="6"/>
      <c r="F122" s="6"/>
      <c r="G122" s="6"/>
      <c r="H122" s="104">
        <v>1</v>
      </c>
      <c r="I122" s="105">
        <v>42</v>
      </c>
      <c r="J122" s="6"/>
      <c r="K122" s="104">
        <v>1</v>
      </c>
      <c r="L122" s="105">
        <v>42</v>
      </c>
      <c r="M122" s="99">
        <f t="shared" si="6"/>
        <v>21</v>
      </c>
      <c r="N122" s="100">
        <f t="shared" si="7"/>
        <v>21</v>
      </c>
      <c r="O122" s="8"/>
      <c r="P122" s="6"/>
    </row>
    <row r="123" spans="1:16" ht="12.75" customHeight="1">
      <c r="A123" s="4">
        <f t="shared" si="3"/>
        <v>70</v>
      </c>
      <c r="B123" s="103" t="s">
        <v>349</v>
      </c>
      <c r="C123" s="6"/>
      <c r="D123" s="118">
        <v>1130076</v>
      </c>
      <c r="E123" s="6"/>
      <c r="F123" s="6"/>
      <c r="G123" s="6"/>
      <c r="H123" s="104">
        <v>1</v>
      </c>
      <c r="I123" s="105">
        <v>110</v>
      </c>
      <c r="J123" s="6"/>
      <c r="K123" s="104">
        <v>1</v>
      </c>
      <c r="L123" s="105">
        <v>110</v>
      </c>
      <c r="M123" s="99">
        <f t="shared" si="6"/>
        <v>55</v>
      </c>
      <c r="N123" s="100">
        <f t="shared" si="7"/>
        <v>55</v>
      </c>
      <c r="O123" s="8"/>
      <c r="P123" s="6"/>
    </row>
    <row r="124" spans="1:16" ht="12.75" customHeight="1">
      <c r="A124" s="4">
        <f t="shared" si="3"/>
        <v>71</v>
      </c>
      <c r="B124" s="114" t="s">
        <v>350</v>
      </c>
      <c r="C124" s="16"/>
      <c r="D124" s="51">
        <v>11300196</v>
      </c>
      <c r="E124" s="16"/>
      <c r="F124" s="16"/>
      <c r="G124" s="16"/>
      <c r="H124" s="49">
        <v>1</v>
      </c>
      <c r="I124" s="50">
        <v>1740</v>
      </c>
      <c r="J124" s="16"/>
      <c r="K124" s="49">
        <v>1</v>
      </c>
      <c r="L124" s="50">
        <v>1740</v>
      </c>
      <c r="M124" s="99">
        <f t="shared" si="6"/>
        <v>870</v>
      </c>
      <c r="N124" s="100">
        <f t="shared" si="7"/>
        <v>870</v>
      </c>
      <c r="O124" s="8"/>
      <c r="P124" s="6"/>
    </row>
    <row r="125" spans="1:16" ht="26.25">
      <c r="A125" s="4">
        <f t="shared" si="3"/>
        <v>72</v>
      </c>
      <c r="B125" s="106" t="s">
        <v>352</v>
      </c>
      <c r="C125" s="6"/>
      <c r="D125" s="107" t="s">
        <v>353</v>
      </c>
      <c r="E125" s="6"/>
      <c r="F125" s="6"/>
      <c r="G125" s="6"/>
      <c r="H125" s="37">
        <v>2</v>
      </c>
      <c r="I125" s="40">
        <v>5400</v>
      </c>
      <c r="J125" s="6"/>
      <c r="K125" s="37">
        <v>2</v>
      </c>
      <c r="L125" s="40">
        <v>5400</v>
      </c>
      <c r="M125" s="99">
        <f t="shared" si="6"/>
        <v>2700</v>
      </c>
      <c r="N125" s="100">
        <f t="shared" si="7"/>
        <v>2700</v>
      </c>
      <c r="O125" s="8"/>
      <c r="P125" s="6"/>
    </row>
    <row r="126" spans="1:16" ht="26.25">
      <c r="A126" s="4">
        <f t="shared" si="3"/>
        <v>73</v>
      </c>
      <c r="B126" s="106" t="s">
        <v>354</v>
      </c>
      <c r="C126" s="6">
        <v>2018</v>
      </c>
      <c r="D126" s="107">
        <v>1132061</v>
      </c>
      <c r="E126" s="6"/>
      <c r="F126" s="6"/>
      <c r="G126" s="6"/>
      <c r="H126" s="37">
        <v>3</v>
      </c>
      <c r="I126" s="40">
        <v>2166.64</v>
      </c>
      <c r="J126" s="6"/>
      <c r="K126" s="37">
        <v>3</v>
      </c>
      <c r="L126" s="40">
        <v>2166.64</v>
      </c>
      <c r="M126" s="99">
        <f t="shared" si="6"/>
        <v>1083.32</v>
      </c>
      <c r="N126" s="100">
        <f t="shared" si="7"/>
        <v>1083.32</v>
      </c>
      <c r="O126" s="8"/>
      <c r="P126" s="6"/>
    </row>
    <row r="127" spans="1:16" ht="26.25">
      <c r="A127" s="4">
        <f t="shared" si="3"/>
        <v>74</v>
      </c>
      <c r="B127" s="106" t="s">
        <v>360</v>
      </c>
      <c r="C127" s="6">
        <v>2019</v>
      </c>
      <c r="D127" s="107">
        <v>1132062</v>
      </c>
      <c r="E127" s="6"/>
      <c r="F127" s="6"/>
      <c r="G127" s="6"/>
      <c r="H127" s="37">
        <v>1</v>
      </c>
      <c r="I127" s="40">
        <v>540</v>
      </c>
      <c r="J127" s="6"/>
      <c r="K127" s="37">
        <v>1</v>
      </c>
      <c r="L127" s="40">
        <v>540</v>
      </c>
      <c r="M127" s="99">
        <f t="shared" si="6"/>
        <v>270</v>
      </c>
      <c r="N127" s="100">
        <f t="shared" si="7"/>
        <v>270</v>
      </c>
      <c r="O127" s="8"/>
      <c r="P127" s="6"/>
    </row>
    <row r="128" spans="1:16" ht="12.75" customHeight="1">
      <c r="A128" s="4">
        <f t="shared" si="3"/>
        <v>75</v>
      </c>
      <c r="B128" s="61" t="s">
        <v>365</v>
      </c>
      <c r="C128" s="121"/>
      <c r="D128" s="122">
        <v>1130112</v>
      </c>
      <c r="E128" s="121"/>
      <c r="F128" s="121"/>
      <c r="G128" s="121"/>
      <c r="H128" s="125">
        <v>1</v>
      </c>
      <c r="I128" s="126">
        <v>80</v>
      </c>
      <c r="J128" s="56"/>
      <c r="K128" s="125">
        <v>1</v>
      </c>
      <c r="L128" s="126">
        <v>80</v>
      </c>
      <c r="M128" s="99">
        <f t="shared" si="6"/>
        <v>40</v>
      </c>
      <c r="N128" s="100">
        <f t="shared" si="7"/>
        <v>40</v>
      </c>
      <c r="O128" s="123"/>
      <c r="P128" s="124"/>
    </row>
    <row r="129" spans="1:16" ht="12.75">
      <c r="A129" s="157" t="s">
        <v>265</v>
      </c>
      <c r="B129" s="157"/>
      <c r="C129" s="157"/>
      <c r="D129" s="157"/>
      <c r="E129" s="157"/>
      <c r="F129" s="157"/>
      <c r="G129" s="158"/>
      <c r="H129" s="73">
        <f>SUM(H73:H128)</f>
        <v>89</v>
      </c>
      <c r="I129" s="74">
        <f aca="true" t="shared" si="8" ref="I129:N129">SUM(I73:I128)</f>
        <v>115862.95</v>
      </c>
      <c r="J129" s="73"/>
      <c r="K129" s="73">
        <f t="shared" si="8"/>
        <v>89</v>
      </c>
      <c r="L129" s="74">
        <f t="shared" si="8"/>
        <v>115862.95</v>
      </c>
      <c r="M129" s="74">
        <f t="shared" si="8"/>
        <v>57931.475</v>
      </c>
      <c r="N129" s="74">
        <f t="shared" si="8"/>
        <v>57931.475</v>
      </c>
      <c r="O129" s="32"/>
      <c r="P129" s="26"/>
    </row>
    <row r="132" spans="1:16" ht="12.75">
      <c r="A132" s="159" t="s">
        <v>11</v>
      </c>
      <c r="B132" s="159" t="s">
        <v>12</v>
      </c>
      <c r="C132" s="159" t="s">
        <v>13</v>
      </c>
      <c r="D132" s="159" t="s">
        <v>1</v>
      </c>
      <c r="E132" s="159"/>
      <c r="F132" s="159"/>
      <c r="G132" s="159" t="s">
        <v>2</v>
      </c>
      <c r="H132" s="159" t="s">
        <v>3</v>
      </c>
      <c r="I132" s="159"/>
      <c r="J132" s="159" t="s">
        <v>15</v>
      </c>
      <c r="K132" s="159" t="s">
        <v>16</v>
      </c>
      <c r="L132" s="159"/>
      <c r="M132" s="159"/>
      <c r="N132" s="159"/>
      <c r="O132" s="159"/>
      <c r="P132" s="159" t="s">
        <v>4</v>
      </c>
    </row>
    <row r="133" spans="1:16" ht="12.75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</row>
    <row r="134" spans="1:16" ht="12.75">
      <c r="A134" s="159"/>
      <c r="B134" s="159"/>
      <c r="C134" s="159"/>
      <c r="D134" s="160" t="s">
        <v>339</v>
      </c>
      <c r="E134" s="160" t="s">
        <v>5</v>
      </c>
      <c r="F134" s="160" t="s">
        <v>6</v>
      </c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</row>
    <row r="135" spans="1:16" ht="12.75">
      <c r="A135" s="159"/>
      <c r="B135" s="159"/>
      <c r="C135" s="159"/>
      <c r="D135" s="160"/>
      <c r="E135" s="160"/>
      <c r="F135" s="160"/>
      <c r="G135" s="159"/>
      <c r="H135" s="160" t="s">
        <v>7</v>
      </c>
      <c r="I135" s="160" t="s">
        <v>342</v>
      </c>
      <c r="J135" s="159"/>
      <c r="K135" s="160" t="s">
        <v>7</v>
      </c>
      <c r="L135" s="160" t="s">
        <v>8</v>
      </c>
      <c r="M135" s="160" t="s">
        <v>14</v>
      </c>
      <c r="N135" s="160" t="s">
        <v>9</v>
      </c>
      <c r="O135" s="160" t="s">
        <v>10</v>
      </c>
      <c r="P135" s="159"/>
    </row>
    <row r="136" spans="1:16" ht="53.25" customHeight="1">
      <c r="A136" s="159"/>
      <c r="B136" s="159"/>
      <c r="C136" s="159"/>
      <c r="D136" s="160"/>
      <c r="E136" s="160"/>
      <c r="F136" s="160"/>
      <c r="G136" s="159"/>
      <c r="H136" s="160"/>
      <c r="I136" s="160"/>
      <c r="J136" s="159"/>
      <c r="K136" s="160"/>
      <c r="L136" s="160"/>
      <c r="M136" s="160"/>
      <c r="N136" s="160"/>
      <c r="O136" s="160"/>
      <c r="P136" s="159"/>
    </row>
    <row r="137" spans="1:16" ht="12.75">
      <c r="A137" s="5">
        <v>1</v>
      </c>
      <c r="B137" s="5">
        <v>2</v>
      </c>
      <c r="C137" s="5">
        <v>3</v>
      </c>
      <c r="D137" s="5">
        <v>4</v>
      </c>
      <c r="E137" s="5">
        <v>5</v>
      </c>
      <c r="F137" s="5">
        <v>6</v>
      </c>
      <c r="G137" s="5">
        <v>7</v>
      </c>
      <c r="H137" s="5">
        <v>8</v>
      </c>
      <c r="I137" s="5">
        <v>9</v>
      </c>
      <c r="J137" s="5">
        <v>10</v>
      </c>
      <c r="K137" s="5">
        <v>11</v>
      </c>
      <c r="L137" s="5">
        <v>12</v>
      </c>
      <c r="M137" s="5">
        <v>13</v>
      </c>
      <c r="N137" s="5">
        <v>14</v>
      </c>
      <c r="O137" s="5">
        <v>15</v>
      </c>
      <c r="P137" s="5">
        <v>16</v>
      </c>
    </row>
    <row r="138" spans="1:16" ht="12.75">
      <c r="A138" s="4">
        <v>78</v>
      </c>
      <c r="B138" s="87" t="s">
        <v>364</v>
      </c>
      <c r="C138" s="120">
        <v>43628</v>
      </c>
      <c r="D138" s="6">
        <v>1143090</v>
      </c>
      <c r="E138" s="6"/>
      <c r="F138" s="6"/>
      <c r="G138" s="6"/>
      <c r="H138" s="8">
        <v>2</v>
      </c>
      <c r="I138" s="10">
        <v>550</v>
      </c>
      <c r="J138" s="6"/>
      <c r="K138" s="8">
        <v>2</v>
      </c>
      <c r="L138" s="10">
        <v>550</v>
      </c>
      <c r="M138" s="10">
        <f>L138/2</f>
        <v>275</v>
      </c>
      <c r="N138" s="10">
        <f>L138/2</f>
        <v>275</v>
      </c>
      <c r="O138" s="8"/>
      <c r="P138" s="6"/>
    </row>
    <row r="139" spans="1:16" ht="12.75">
      <c r="A139" s="157" t="s">
        <v>265</v>
      </c>
      <c r="B139" s="157"/>
      <c r="C139" s="157"/>
      <c r="D139" s="157"/>
      <c r="E139" s="157"/>
      <c r="F139" s="157"/>
      <c r="G139" s="158"/>
      <c r="H139" s="73">
        <v>2</v>
      </c>
      <c r="I139" s="74">
        <v>550</v>
      </c>
      <c r="J139" s="73"/>
      <c r="K139" s="73">
        <v>2</v>
      </c>
      <c r="L139" s="74">
        <v>550</v>
      </c>
      <c r="M139" s="5">
        <v>275</v>
      </c>
      <c r="N139" s="5">
        <v>275</v>
      </c>
      <c r="O139" s="26"/>
      <c r="P139" s="26"/>
    </row>
    <row r="142" spans="1:13" ht="15">
      <c r="A142" s="161" t="s">
        <v>25</v>
      </c>
      <c r="B142" s="161" t="s">
        <v>26</v>
      </c>
      <c r="C142" s="161" t="s">
        <v>17</v>
      </c>
      <c r="D142" s="161"/>
      <c r="E142" s="159" t="s">
        <v>18</v>
      </c>
      <c r="F142" s="161" t="s">
        <v>3</v>
      </c>
      <c r="G142" s="161"/>
      <c r="H142" s="161"/>
      <c r="I142" s="161" t="s">
        <v>27</v>
      </c>
      <c r="J142" s="161"/>
      <c r="K142" s="161"/>
      <c r="L142" s="161" t="s">
        <v>19</v>
      </c>
      <c r="M142" s="161"/>
    </row>
    <row r="143" spans="1:13" ht="46.5" customHeight="1">
      <c r="A143" s="161"/>
      <c r="B143" s="161"/>
      <c r="C143" s="162" t="s">
        <v>20</v>
      </c>
      <c r="D143" s="163"/>
      <c r="E143" s="159"/>
      <c r="F143" s="12" t="s">
        <v>21</v>
      </c>
      <c r="G143" s="12" t="s">
        <v>22</v>
      </c>
      <c r="H143" s="12" t="s">
        <v>23</v>
      </c>
      <c r="I143" s="12" t="s">
        <v>21</v>
      </c>
      <c r="J143" s="12" t="s">
        <v>24</v>
      </c>
      <c r="K143" s="12" t="s">
        <v>23</v>
      </c>
      <c r="L143" s="161"/>
      <c r="M143" s="161"/>
    </row>
    <row r="144" spans="1:13" ht="12.75">
      <c r="A144" s="13">
        <v>1</v>
      </c>
      <c r="B144" s="13">
        <v>2</v>
      </c>
      <c r="C144" s="166">
        <v>3</v>
      </c>
      <c r="D144" s="167"/>
      <c r="E144" s="13">
        <v>5</v>
      </c>
      <c r="F144" s="15">
        <v>6</v>
      </c>
      <c r="G144" s="13">
        <v>7</v>
      </c>
      <c r="H144" s="13">
        <v>8</v>
      </c>
      <c r="I144" s="13">
        <v>9</v>
      </c>
      <c r="J144" s="13">
        <v>10</v>
      </c>
      <c r="K144" s="13">
        <v>11</v>
      </c>
      <c r="L144" s="171">
        <v>12</v>
      </c>
      <c r="M144" s="171"/>
    </row>
    <row r="145" spans="1:13" ht="15">
      <c r="A145" s="109">
        <v>80</v>
      </c>
      <c r="B145" s="109">
        <v>221</v>
      </c>
      <c r="C145" s="164" t="s">
        <v>304</v>
      </c>
      <c r="D145" s="165"/>
      <c r="E145" s="4" t="s">
        <v>358</v>
      </c>
      <c r="F145" s="54">
        <v>1</v>
      </c>
      <c r="G145" s="40">
        <f>H145/F145</f>
        <v>7</v>
      </c>
      <c r="H145" s="55">
        <v>7</v>
      </c>
      <c r="I145" s="54">
        <v>1</v>
      </c>
      <c r="J145" s="40">
        <f>K145/I145</f>
        <v>7</v>
      </c>
      <c r="K145" s="55">
        <v>7</v>
      </c>
      <c r="L145" s="108"/>
      <c r="M145" s="15"/>
    </row>
    <row r="146" spans="1:13" ht="15">
      <c r="A146" s="109">
        <f>A145+1</f>
        <v>81</v>
      </c>
      <c r="B146" s="109">
        <v>221</v>
      </c>
      <c r="C146" s="164" t="s">
        <v>305</v>
      </c>
      <c r="D146" s="165"/>
      <c r="E146" s="4" t="s">
        <v>358</v>
      </c>
      <c r="F146" s="54">
        <v>2</v>
      </c>
      <c r="G146" s="40">
        <f aca="true" t="shared" si="9" ref="G146:G161">H146/F146</f>
        <v>7.5</v>
      </c>
      <c r="H146" s="55">
        <v>15</v>
      </c>
      <c r="I146" s="54">
        <v>2</v>
      </c>
      <c r="J146" s="40">
        <f aca="true" t="shared" si="10" ref="J146:J161">K146/I146</f>
        <v>7.5</v>
      </c>
      <c r="K146" s="55">
        <v>15</v>
      </c>
      <c r="L146" s="108"/>
      <c r="M146" s="15"/>
    </row>
    <row r="147" spans="1:13" ht="15">
      <c r="A147" s="109">
        <f aca="true" t="shared" si="11" ref="A147:A161">A146+1</f>
        <v>82</v>
      </c>
      <c r="B147" s="109">
        <v>221</v>
      </c>
      <c r="C147" s="164" t="s">
        <v>305</v>
      </c>
      <c r="D147" s="165"/>
      <c r="E147" s="4" t="s">
        <v>358</v>
      </c>
      <c r="F147" s="54">
        <v>1</v>
      </c>
      <c r="G147" s="40">
        <f t="shared" si="9"/>
        <v>7.6</v>
      </c>
      <c r="H147" s="55">
        <v>7.6</v>
      </c>
      <c r="I147" s="54">
        <v>1</v>
      </c>
      <c r="J147" s="40">
        <f t="shared" si="10"/>
        <v>7.6</v>
      </c>
      <c r="K147" s="55">
        <v>7.6</v>
      </c>
      <c r="L147" s="108"/>
      <c r="M147" s="15"/>
    </row>
    <row r="148" spans="1:13" ht="15">
      <c r="A148" s="109">
        <f t="shared" si="11"/>
        <v>83</v>
      </c>
      <c r="B148" s="109">
        <v>221</v>
      </c>
      <c r="C148" s="164" t="s">
        <v>305</v>
      </c>
      <c r="D148" s="165"/>
      <c r="E148" s="4" t="s">
        <v>358</v>
      </c>
      <c r="F148" s="54">
        <v>1</v>
      </c>
      <c r="G148" s="40">
        <f t="shared" si="9"/>
        <v>7.5</v>
      </c>
      <c r="H148" s="55">
        <v>7.5</v>
      </c>
      <c r="I148" s="54">
        <v>1</v>
      </c>
      <c r="J148" s="40">
        <f t="shared" si="10"/>
        <v>7.5</v>
      </c>
      <c r="K148" s="55">
        <v>7.5</v>
      </c>
      <c r="L148" s="166"/>
      <c r="M148" s="167"/>
    </row>
    <row r="149" spans="1:13" ht="15">
      <c r="A149" s="109">
        <f t="shared" si="11"/>
        <v>84</v>
      </c>
      <c r="B149" s="109">
        <v>221</v>
      </c>
      <c r="C149" s="164" t="s">
        <v>306</v>
      </c>
      <c r="D149" s="165"/>
      <c r="E149" s="4" t="s">
        <v>358</v>
      </c>
      <c r="F149" s="54">
        <v>1</v>
      </c>
      <c r="G149" s="40">
        <f t="shared" si="9"/>
        <v>25</v>
      </c>
      <c r="H149" s="55">
        <v>25</v>
      </c>
      <c r="I149" s="54">
        <v>1</v>
      </c>
      <c r="J149" s="40">
        <f t="shared" si="10"/>
        <v>25</v>
      </c>
      <c r="K149" s="55">
        <v>25</v>
      </c>
      <c r="L149" s="166"/>
      <c r="M149" s="167"/>
    </row>
    <row r="150" spans="1:13" ht="15">
      <c r="A150" s="109">
        <f t="shared" si="11"/>
        <v>85</v>
      </c>
      <c r="B150" s="109">
        <v>221</v>
      </c>
      <c r="C150" s="164" t="s">
        <v>307</v>
      </c>
      <c r="D150" s="165"/>
      <c r="E150" s="4" t="s">
        <v>358</v>
      </c>
      <c r="F150" s="54">
        <v>2</v>
      </c>
      <c r="G150" s="40">
        <f t="shared" si="9"/>
        <v>75</v>
      </c>
      <c r="H150" s="55">
        <v>150</v>
      </c>
      <c r="I150" s="54">
        <v>2</v>
      </c>
      <c r="J150" s="40">
        <f t="shared" si="10"/>
        <v>75</v>
      </c>
      <c r="K150" s="55">
        <v>150</v>
      </c>
      <c r="L150" s="108"/>
      <c r="M150" s="15"/>
    </row>
    <row r="151" spans="1:13" ht="15">
      <c r="A151" s="109">
        <f t="shared" si="11"/>
        <v>86</v>
      </c>
      <c r="B151" s="109">
        <v>221</v>
      </c>
      <c r="C151" s="164" t="s">
        <v>308</v>
      </c>
      <c r="D151" s="165"/>
      <c r="E151" s="109" t="s">
        <v>359</v>
      </c>
      <c r="F151" s="54">
        <v>10.019</v>
      </c>
      <c r="G151" s="40">
        <f t="shared" si="9"/>
        <v>17.20031939315301</v>
      </c>
      <c r="H151" s="55">
        <v>172.33</v>
      </c>
      <c r="I151" s="54">
        <v>10.019</v>
      </c>
      <c r="J151" s="40">
        <f t="shared" si="10"/>
        <v>17.20031939315301</v>
      </c>
      <c r="K151" s="55">
        <v>172.33</v>
      </c>
      <c r="L151" s="108"/>
      <c r="M151" s="15"/>
    </row>
    <row r="152" spans="1:13" ht="15">
      <c r="A152" s="109">
        <f t="shared" si="11"/>
        <v>87</v>
      </c>
      <c r="B152" s="109">
        <v>221</v>
      </c>
      <c r="C152" s="164" t="s">
        <v>309</v>
      </c>
      <c r="D152" s="165"/>
      <c r="E152" s="4" t="s">
        <v>358</v>
      </c>
      <c r="F152" s="54">
        <v>1</v>
      </c>
      <c r="G152" s="40">
        <f t="shared" si="9"/>
        <v>21</v>
      </c>
      <c r="H152" s="55">
        <v>21</v>
      </c>
      <c r="I152" s="54">
        <v>1</v>
      </c>
      <c r="J152" s="40">
        <f t="shared" si="10"/>
        <v>21</v>
      </c>
      <c r="K152" s="55">
        <v>21</v>
      </c>
      <c r="L152" s="108"/>
      <c r="M152" s="15"/>
    </row>
    <row r="153" spans="1:13" ht="15">
      <c r="A153" s="109">
        <f t="shared" si="11"/>
        <v>88</v>
      </c>
      <c r="B153" s="109">
        <v>221</v>
      </c>
      <c r="C153" s="164" t="s">
        <v>310</v>
      </c>
      <c r="D153" s="165"/>
      <c r="E153" s="4" t="s">
        <v>358</v>
      </c>
      <c r="F153" s="54">
        <v>1</v>
      </c>
      <c r="G153" s="40">
        <f t="shared" si="9"/>
        <v>24</v>
      </c>
      <c r="H153" s="55">
        <v>24</v>
      </c>
      <c r="I153" s="54">
        <v>1</v>
      </c>
      <c r="J153" s="40">
        <f t="shared" si="10"/>
        <v>24</v>
      </c>
      <c r="K153" s="55">
        <v>24</v>
      </c>
      <c r="L153" s="108"/>
      <c r="M153" s="15"/>
    </row>
    <row r="154" spans="1:13" ht="15">
      <c r="A154" s="109">
        <f t="shared" si="11"/>
        <v>89</v>
      </c>
      <c r="B154" s="109">
        <v>221</v>
      </c>
      <c r="C154" s="164" t="s">
        <v>311</v>
      </c>
      <c r="D154" s="165"/>
      <c r="E154" s="4" t="s">
        <v>358</v>
      </c>
      <c r="F154" s="54">
        <v>2</v>
      </c>
      <c r="G154" s="40">
        <f t="shared" si="9"/>
        <v>10</v>
      </c>
      <c r="H154" s="55">
        <v>20</v>
      </c>
      <c r="I154" s="54">
        <v>2</v>
      </c>
      <c r="J154" s="40">
        <f t="shared" si="10"/>
        <v>10</v>
      </c>
      <c r="K154" s="55">
        <v>20</v>
      </c>
      <c r="L154" s="108"/>
      <c r="M154" s="15"/>
    </row>
    <row r="155" spans="1:13" ht="15">
      <c r="A155" s="109">
        <f t="shared" si="11"/>
        <v>90</v>
      </c>
      <c r="B155" s="109">
        <v>221</v>
      </c>
      <c r="C155" s="164" t="s">
        <v>276</v>
      </c>
      <c r="D155" s="165"/>
      <c r="E155" s="4" t="s">
        <v>358</v>
      </c>
      <c r="F155" s="54">
        <v>5</v>
      </c>
      <c r="G155" s="40">
        <f t="shared" si="9"/>
        <v>34</v>
      </c>
      <c r="H155" s="55">
        <v>170</v>
      </c>
      <c r="I155" s="54">
        <v>5</v>
      </c>
      <c r="J155" s="40">
        <f t="shared" si="10"/>
        <v>34</v>
      </c>
      <c r="K155" s="55">
        <v>170</v>
      </c>
      <c r="L155" s="108"/>
      <c r="M155" s="15"/>
    </row>
    <row r="156" spans="1:13" ht="15">
      <c r="A156" s="109">
        <f t="shared" si="11"/>
        <v>91</v>
      </c>
      <c r="B156" s="109">
        <v>221</v>
      </c>
      <c r="C156" s="164" t="s">
        <v>304</v>
      </c>
      <c r="D156" s="165"/>
      <c r="E156" s="4" t="s">
        <v>358</v>
      </c>
      <c r="F156" s="54">
        <v>1</v>
      </c>
      <c r="G156" s="40">
        <f t="shared" si="9"/>
        <v>37</v>
      </c>
      <c r="H156" s="55">
        <v>37</v>
      </c>
      <c r="I156" s="54">
        <v>1</v>
      </c>
      <c r="J156" s="40">
        <f t="shared" si="10"/>
        <v>37</v>
      </c>
      <c r="K156" s="55">
        <v>37</v>
      </c>
      <c r="L156" s="108"/>
      <c r="M156" s="15"/>
    </row>
    <row r="157" spans="1:13" ht="15">
      <c r="A157" s="109">
        <f t="shared" si="11"/>
        <v>92</v>
      </c>
      <c r="B157" s="109">
        <v>221</v>
      </c>
      <c r="C157" s="164" t="s">
        <v>276</v>
      </c>
      <c r="D157" s="165"/>
      <c r="E157" s="4" t="s">
        <v>358</v>
      </c>
      <c r="F157" s="54">
        <v>2</v>
      </c>
      <c r="G157" s="40">
        <f t="shared" si="9"/>
        <v>24</v>
      </c>
      <c r="H157" s="55">
        <v>48</v>
      </c>
      <c r="I157" s="54">
        <v>2</v>
      </c>
      <c r="J157" s="40">
        <f t="shared" si="10"/>
        <v>24</v>
      </c>
      <c r="K157" s="55">
        <v>48</v>
      </c>
      <c r="L157" s="108"/>
      <c r="M157" s="15"/>
    </row>
    <row r="158" spans="1:13" ht="15">
      <c r="A158" s="109">
        <f t="shared" si="11"/>
        <v>93</v>
      </c>
      <c r="B158" s="109">
        <v>221</v>
      </c>
      <c r="C158" s="164" t="s">
        <v>312</v>
      </c>
      <c r="D158" s="165"/>
      <c r="E158" s="4" t="s">
        <v>358</v>
      </c>
      <c r="F158" s="54">
        <v>1</v>
      </c>
      <c r="G158" s="40">
        <v>18</v>
      </c>
      <c r="H158" s="55">
        <v>36</v>
      </c>
      <c r="I158" s="54">
        <v>1</v>
      </c>
      <c r="J158" s="40">
        <v>18</v>
      </c>
      <c r="K158" s="55">
        <v>36</v>
      </c>
      <c r="L158" s="108"/>
      <c r="M158" s="15"/>
    </row>
    <row r="159" spans="1:13" ht="15">
      <c r="A159" s="109">
        <f t="shared" si="11"/>
        <v>94</v>
      </c>
      <c r="B159" s="109">
        <v>221</v>
      </c>
      <c r="C159" s="164" t="s">
        <v>313</v>
      </c>
      <c r="D159" s="165"/>
      <c r="E159" s="4" t="s">
        <v>358</v>
      </c>
      <c r="F159" s="54">
        <v>1</v>
      </c>
      <c r="G159" s="40">
        <f t="shared" si="9"/>
        <v>26</v>
      </c>
      <c r="H159" s="55">
        <v>26</v>
      </c>
      <c r="I159" s="54">
        <v>1</v>
      </c>
      <c r="J159" s="40">
        <f t="shared" si="10"/>
        <v>26</v>
      </c>
      <c r="K159" s="55">
        <v>26</v>
      </c>
      <c r="L159" s="108"/>
      <c r="M159" s="15"/>
    </row>
    <row r="160" spans="1:13" ht="15">
      <c r="A160" s="109">
        <f t="shared" si="11"/>
        <v>95</v>
      </c>
      <c r="B160" s="109">
        <v>221</v>
      </c>
      <c r="C160" s="164" t="s">
        <v>314</v>
      </c>
      <c r="D160" s="165"/>
      <c r="E160" s="4" t="s">
        <v>358</v>
      </c>
      <c r="F160" s="54">
        <v>1</v>
      </c>
      <c r="G160" s="40">
        <f t="shared" si="9"/>
        <v>275</v>
      </c>
      <c r="H160" s="55">
        <v>275</v>
      </c>
      <c r="I160" s="54">
        <v>1</v>
      </c>
      <c r="J160" s="40">
        <f t="shared" si="10"/>
        <v>275</v>
      </c>
      <c r="K160" s="55">
        <v>275</v>
      </c>
      <c r="L160" s="108"/>
      <c r="M160" s="15"/>
    </row>
    <row r="161" spans="1:13" ht="13.5">
      <c r="A161" s="109">
        <f t="shared" si="11"/>
        <v>96</v>
      </c>
      <c r="B161" s="109">
        <v>221</v>
      </c>
      <c r="C161" s="169" t="s">
        <v>303</v>
      </c>
      <c r="D161" s="170"/>
      <c r="E161" s="4" t="s">
        <v>358</v>
      </c>
      <c r="F161" s="15">
        <v>1</v>
      </c>
      <c r="G161" s="110">
        <f t="shared" si="9"/>
        <v>150</v>
      </c>
      <c r="H161" s="111">
        <v>150</v>
      </c>
      <c r="I161" s="15">
        <v>1</v>
      </c>
      <c r="J161" s="110">
        <f t="shared" si="10"/>
        <v>150</v>
      </c>
      <c r="K161" s="111">
        <v>150</v>
      </c>
      <c r="L161" s="108"/>
      <c r="M161" s="15"/>
    </row>
    <row r="162" spans="1:11" ht="12.75">
      <c r="A162" s="14" t="s">
        <v>264</v>
      </c>
      <c r="B162" s="14"/>
      <c r="C162" s="14"/>
      <c r="D162" s="14"/>
      <c r="E162" s="14"/>
      <c r="F162" s="29">
        <f>SUM(F145:F161)</f>
        <v>34.019</v>
      </c>
      <c r="G162" s="14"/>
      <c r="H162" s="30">
        <f>SUM(H145:H161)</f>
        <v>1191.43</v>
      </c>
      <c r="I162" s="29">
        <f>SUM(I145:I160)</f>
        <v>33.019</v>
      </c>
      <c r="J162" s="14"/>
      <c r="K162" s="30">
        <f>SUM(K145:K161)</f>
        <v>1191.43</v>
      </c>
    </row>
    <row r="167" spans="2:13" ht="18">
      <c r="B167" s="138" t="s">
        <v>373</v>
      </c>
      <c r="I167" s="168" t="s">
        <v>374</v>
      </c>
      <c r="J167" s="168"/>
      <c r="K167" s="168"/>
      <c r="L167" s="168"/>
      <c r="M167" s="168"/>
    </row>
  </sheetData>
  <sheetProtection/>
  <mergeCells count="160">
    <mergeCell ref="A4:D4"/>
    <mergeCell ref="A5:D5"/>
    <mergeCell ref="A12:C12"/>
    <mergeCell ref="A7:P7"/>
    <mergeCell ref="K25:O27"/>
    <mergeCell ref="L28:L29"/>
    <mergeCell ref="A8:P8"/>
    <mergeCell ref="G25:G29"/>
    <mergeCell ref="H25:I27"/>
    <mergeCell ref="P43:P47"/>
    <mergeCell ref="N28:N29"/>
    <mergeCell ref="O28:O29"/>
    <mergeCell ref="Q28:Q29"/>
    <mergeCell ref="Q25:Q26"/>
    <mergeCell ref="M28:M29"/>
    <mergeCell ref="P25:P29"/>
    <mergeCell ref="O46:O47"/>
    <mergeCell ref="J25:J29"/>
    <mergeCell ref="C25:C29"/>
    <mergeCell ref="B25:B29"/>
    <mergeCell ref="D25:F26"/>
    <mergeCell ref="E27:E29"/>
    <mergeCell ref="F27:F29"/>
    <mergeCell ref="I28:I29"/>
    <mergeCell ref="H28:H29"/>
    <mergeCell ref="E45:E47"/>
    <mergeCell ref="A41:G41"/>
    <mergeCell ref="A43:A47"/>
    <mergeCell ref="D27:D29"/>
    <mergeCell ref="D43:F44"/>
    <mergeCell ref="A25:A29"/>
    <mergeCell ref="C43:C47"/>
    <mergeCell ref="P57:P61"/>
    <mergeCell ref="D59:D61"/>
    <mergeCell ref="E59:E61"/>
    <mergeCell ref="F59:F61"/>
    <mergeCell ref="A64:G64"/>
    <mergeCell ref="H57:I59"/>
    <mergeCell ref="J57:J61"/>
    <mergeCell ref="K57:O59"/>
    <mergeCell ref="I60:I61"/>
    <mergeCell ref="H60:H61"/>
    <mergeCell ref="C57:C61"/>
    <mergeCell ref="A54:G54"/>
    <mergeCell ref="I46:I47"/>
    <mergeCell ref="K46:K47"/>
    <mergeCell ref="H46:H47"/>
    <mergeCell ref="F45:F47"/>
    <mergeCell ref="H43:I45"/>
    <mergeCell ref="B43:B47"/>
    <mergeCell ref="K43:O45"/>
    <mergeCell ref="D45:D47"/>
    <mergeCell ref="D57:F58"/>
    <mergeCell ref="G43:G47"/>
    <mergeCell ref="M46:M47"/>
    <mergeCell ref="N46:N47"/>
    <mergeCell ref="P13:P17"/>
    <mergeCell ref="D15:D17"/>
    <mergeCell ref="E15:E17"/>
    <mergeCell ref="F15:F17"/>
    <mergeCell ref="H16:H17"/>
    <mergeCell ref="I16:I17"/>
    <mergeCell ref="J13:J17"/>
    <mergeCell ref="K13:O15"/>
    <mergeCell ref="H13:I15"/>
    <mergeCell ref="M16:M17"/>
    <mergeCell ref="A13:A17"/>
    <mergeCell ref="B13:B17"/>
    <mergeCell ref="K60:K61"/>
    <mergeCell ref="L60:L61"/>
    <mergeCell ref="N60:N61"/>
    <mergeCell ref="O60:O61"/>
    <mergeCell ref="L46:L47"/>
    <mergeCell ref="N16:N17"/>
    <mergeCell ref="O16:O17"/>
    <mergeCell ref="M60:M61"/>
    <mergeCell ref="K28:K29"/>
    <mergeCell ref="J43:J47"/>
    <mergeCell ref="Q42:U42"/>
    <mergeCell ref="C13:C17"/>
    <mergeCell ref="G57:G61"/>
    <mergeCell ref="A57:A61"/>
    <mergeCell ref="B57:B61"/>
    <mergeCell ref="K16:K17"/>
    <mergeCell ref="L16:L17"/>
    <mergeCell ref="D13:F14"/>
    <mergeCell ref="G13:G17"/>
    <mergeCell ref="A22:G22"/>
    <mergeCell ref="A6:P6"/>
    <mergeCell ref="A10:P10"/>
    <mergeCell ref="A67:A71"/>
    <mergeCell ref="B67:B71"/>
    <mergeCell ref="C67:C71"/>
    <mergeCell ref="D67:F68"/>
    <mergeCell ref="G67:G71"/>
    <mergeCell ref="H67:I69"/>
    <mergeCell ref="J67:J71"/>
    <mergeCell ref="K67:O69"/>
    <mergeCell ref="P67:P71"/>
    <mergeCell ref="D69:D71"/>
    <mergeCell ref="E69:E71"/>
    <mergeCell ref="F69:F71"/>
    <mergeCell ref="H70:H71"/>
    <mergeCell ref="I70:I71"/>
    <mergeCell ref="K70:K71"/>
    <mergeCell ref="L70:L71"/>
    <mergeCell ref="M70:M71"/>
    <mergeCell ref="N70:N71"/>
    <mergeCell ref="C159:D159"/>
    <mergeCell ref="C160:D160"/>
    <mergeCell ref="C161:D161"/>
    <mergeCell ref="C144:D144"/>
    <mergeCell ref="C151:D151"/>
    <mergeCell ref="C152:D152"/>
    <mergeCell ref="C153:D153"/>
    <mergeCell ref="L144:M144"/>
    <mergeCell ref="L148:M148"/>
    <mergeCell ref="L149:M149"/>
    <mergeCell ref="O70:O71"/>
    <mergeCell ref="C157:D157"/>
    <mergeCell ref="C158:D158"/>
    <mergeCell ref="I167:M167"/>
    <mergeCell ref="C145:D145"/>
    <mergeCell ref="C146:D146"/>
    <mergeCell ref="C147:D147"/>
    <mergeCell ref="C148:D148"/>
    <mergeCell ref="C149:D149"/>
    <mergeCell ref="C150:D150"/>
    <mergeCell ref="C154:D154"/>
    <mergeCell ref="C155:D155"/>
    <mergeCell ref="C156:D156"/>
    <mergeCell ref="O135:O136"/>
    <mergeCell ref="A139:G139"/>
    <mergeCell ref="A142:A143"/>
    <mergeCell ref="B142:B143"/>
    <mergeCell ref="C142:D142"/>
    <mergeCell ref="E142:E143"/>
    <mergeCell ref="F142:H142"/>
    <mergeCell ref="I142:K142"/>
    <mergeCell ref="L142:M143"/>
    <mergeCell ref="C143:D143"/>
    <mergeCell ref="H132:I134"/>
    <mergeCell ref="J132:J136"/>
    <mergeCell ref="K132:O134"/>
    <mergeCell ref="P132:P136"/>
    <mergeCell ref="H135:H136"/>
    <mergeCell ref="I135:I136"/>
    <mergeCell ref="K135:K136"/>
    <mergeCell ref="L135:L136"/>
    <mergeCell ref="M135:M136"/>
    <mergeCell ref="N135:N136"/>
    <mergeCell ref="A129:G129"/>
    <mergeCell ref="A132:A136"/>
    <mergeCell ref="B132:B136"/>
    <mergeCell ref="C132:C136"/>
    <mergeCell ref="D132:F133"/>
    <mergeCell ref="G132:G136"/>
    <mergeCell ref="D134:D136"/>
    <mergeCell ref="E134:E136"/>
    <mergeCell ref="F134:F136"/>
  </mergeCells>
  <printOptions/>
  <pageMargins left="0.31496062992125984" right="0.31496062992125984" top="0.34" bottom="0.16" header="0.2" footer="0.16"/>
  <pageSetup horizontalDpi="300" verticalDpi="300" orientation="landscape" paperSize="9" scale="73" r:id="rId2"/>
  <rowBreaks count="2" manualBreakCount="2">
    <brk id="41" max="15" man="1"/>
    <brk id="82" max="1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2020-12-29T07:28:08Z</cp:lastPrinted>
  <dcterms:created xsi:type="dcterms:W3CDTF">1999-07-07T07:42:48Z</dcterms:created>
  <dcterms:modified xsi:type="dcterms:W3CDTF">2020-12-29T12:36:31Z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