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5"/>
  </bookViews>
  <sheets>
    <sheet name="Дод 2 " sheetId="1" r:id="rId1"/>
    <sheet name="Дод 3" sheetId="2" r:id="rId2"/>
    <sheet name="Додаток4" sheetId="3" r:id="rId3"/>
    <sheet name="додаток 5" sheetId="4" r:id="rId4"/>
    <sheet name="Додаток6" sheetId="5" r:id="rId5"/>
    <sheet name="дотаток7" sheetId="6" r:id="rId6"/>
  </sheets>
  <definedNames>
    <definedName name="_xlnm.Print_Area" localSheetId="0">'Дод 2 '!$A$1:$F$36</definedName>
    <definedName name="_xlnm.Print_Area" localSheetId="1">'Дод 3'!$A$1:$Q$213</definedName>
    <definedName name="_xlnm.Print_Area" localSheetId="3">'додаток 5'!$B$1:$O$74</definedName>
    <definedName name="_xlnm.Print_Area" localSheetId="2">'Додаток4'!$A$1:$AP$63</definedName>
    <definedName name="_xlnm.Print_Area" localSheetId="4">'Додаток6'!$A$1:$F$37</definedName>
    <definedName name="_xlnm.Print_Area" localSheetId="5">'дотаток7'!$A$1:$M$26</definedName>
  </definedNames>
  <calcPr fullCalcOnLoad="1"/>
</workbook>
</file>

<file path=xl/sharedStrings.xml><?xml version="1.0" encoding="utf-8"?>
<sst xmlns="http://schemas.openxmlformats.org/spreadsheetml/2006/main" count="928" uniqueCount="680">
  <si>
    <t>Код</t>
  </si>
  <si>
    <t>Загальний фонд</t>
  </si>
  <si>
    <t>Спеціальний фонд</t>
  </si>
  <si>
    <t>в т.ч. бюджет розвитку</t>
  </si>
  <si>
    <t>Внутрішнє фінансування</t>
  </si>
  <si>
    <t>Фінансування  за рахунок зміни залишків коштів бюджетів</t>
  </si>
  <si>
    <t>На кінець періоду</t>
  </si>
  <si>
    <t>Кошти, що передаються із загального фонду бюджету до бюджету розвитку ( спеціального фонду)</t>
  </si>
  <si>
    <t>Фінансування за активними операціями</t>
  </si>
  <si>
    <t>Додаток № 2</t>
  </si>
  <si>
    <t>Всього</t>
  </si>
  <si>
    <r>
      <t xml:space="preserve">від </t>
    </r>
    <r>
      <rPr>
        <u val="single"/>
        <sz val="10"/>
        <rFont val="Arial"/>
        <family val="2"/>
      </rPr>
      <t>__________</t>
    </r>
    <r>
      <rPr>
        <sz val="10"/>
        <rFont val="Arial"/>
        <family val="0"/>
      </rPr>
      <t xml:space="preserve"> </t>
    </r>
    <r>
      <rPr>
        <u val="single"/>
        <sz val="10"/>
        <rFont val="Arial"/>
        <family val="2"/>
      </rPr>
      <t xml:space="preserve"> </t>
    </r>
    <r>
      <rPr>
        <sz val="10"/>
        <rFont val="Arial"/>
        <family val="0"/>
      </rPr>
      <t xml:space="preserve">№ </t>
    </r>
    <r>
      <rPr>
        <u val="single"/>
        <sz val="10"/>
        <rFont val="Arial"/>
        <family val="2"/>
      </rPr>
      <t>_______</t>
    </r>
  </si>
  <si>
    <t>до рішення районної ради</t>
  </si>
  <si>
    <t>всього</t>
  </si>
  <si>
    <t xml:space="preserve">На початок періоду </t>
  </si>
  <si>
    <t>Найменування                    згідно з класифікацією фінансування бюджету</t>
  </si>
  <si>
    <t>На початок періоду</t>
  </si>
  <si>
    <t>Всього фінансування бюджету за типом кредитора</t>
  </si>
  <si>
    <t>Всього фінансування бюджету
за типом боргового
зобов'язання</t>
  </si>
  <si>
    <t>Зміни обсягів бюджетних коштів</t>
  </si>
  <si>
    <t>освітньої субвенції з державного бюджету місцевим бюджетам</t>
  </si>
  <si>
    <t>медичної субвенції з державного бюджету місцевим бюджетам</t>
  </si>
  <si>
    <t>грн.</t>
  </si>
  <si>
    <t>Фінансування районного бюджету на 2020 рік</t>
  </si>
  <si>
    <t>Додаток №3</t>
  </si>
  <si>
    <t>Додаток № 3</t>
  </si>
  <si>
    <t xml:space="preserve">до рішення районної ради </t>
  </si>
  <si>
    <t>від ___________№______</t>
  </si>
  <si>
    <r>
      <t xml:space="preserve">від </t>
    </r>
    <r>
      <rPr>
        <u val="single"/>
        <sz val="10"/>
        <rFont val="Arial"/>
        <family val="2"/>
      </rPr>
      <t>_____________</t>
    </r>
    <r>
      <rPr>
        <sz val="10"/>
        <rFont val="Arial"/>
        <family val="0"/>
      </rPr>
      <t xml:space="preserve"> </t>
    </r>
    <r>
      <rPr>
        <u val="single"/>
        <sz val="10"/>
        <rFont val="Arial"/>
        <family val="2"/>
      </rPr>
      <t xml:space="preserve"> </t>
    </r>
    <r>
      <rPr>
        <sz val="10"/>
        <rFont val="Arial"/>
        <family val="0"/>
      </rPr>
      <t xml:space="preserve">№ </t>
    </r>
    <r>
      <rPr>
        <u val="single"/>
        <sz val="10"/>
        <rFont val="Arial"/>
        <family val="2"/>
      </rPr>
      <t>_________</t>
    </r>
  </si>
  <si>
    <t>Розподіл видатків районного бюджету на 2020 рік</t>
  </si>
  <si>
    <t>тис.грн.</t>
  </si>
  <si>
    <t>Код
програмної
класифікації
видатків та
кредитування
місцевих
бюджетів</t>
  </si>
  <si>
    <t>Код ТПКВКМБ/ ТКВКБМС</t>
  </si>
  <si>
    <t>Код ФКВКБ</t>
  </si>
  <si>
    <t xml:space="preserve">Найменування головного розпорядника, відповідального 
виконавця, бюджетної програми або напряму видатків
згідно із типовою відомчою /ТПКВКМБ / </t>
  </si>
  <si>
    <t>Видатки загального фонду</t>
  </si>
  <si>
    <t>Видатки спеціального фонду</t>
  </si>
  <si>
    <t>Разом</t>
  </si>
  <si>
    <t>у тому числі:</t>
  </si>
  <si>
    <t>споживання</t>
  </si>
  <si>
    <t>з них</t>
  </si>
  <si>
    <t>розвитку</t>
  </si>
  <si>
    <t>оплата праці (без нарахувань)</t>
  </si>
  <si>
    <t>комунальні послуги та енергоносії</t>
  </si>
  <si>
    <t>інші видатки</t>
  </si>
  <si>
    <t>оплата праці</t>
  </si>
  <si>
    <t>бюджет розвитку</t>
  </si>
  <si>
    <t>капітальні видатки за рахунок коштів, що передаються із загального фонду до бюджету розвитку (спеціального фонду)</t>
  </si>
  <si>
    <t>1</t>
  </si>
  <si>
    <t>2</t>
  </si>
  <si>
    <t>3</t>
  </si>
  <si>
    <t>0100000</t>
  </si>
  <si>
    <t>Покровська районна рада</t>
  </si>
  <si>
    <t>0110000</t>
  </si>
  <si>
    <t>0110100</t>
  </si>
  <si>
    <t>0100</t>
  </si>
  <si>
    <t>Державне управління</t>
  </si>
  <si>
    <t>0110150</t>
  </si>
  <si>
    <t>0150</t>
  </si>
  <si>
    <t>0111</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</si>
  <si>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міської,селищної, сільської рад </t>
  </si>
  <si>
    <t>7212</t>
  </si>
  <si>
    <t>0830</t>
  </si>
  <si>
    <t>Періодичні видання (газети та журнали)</t>
  </si>
  <si>
    <t>0117300</t>
  </si>
  <si>
    <t>7300</t>
  </si>
  <si>
    <t>Будівництво та регіональний розвиток</t>
  </si>
  <si>
    <t>0117330</t>
  </si>
  <si>
    <t>7330</t>
  </si>
  <si>
    <t>0443</t>
  </si>
  <si>
    <t>Будівництво інших об'єктів  комунальної власності</t>
  </si>
  <si>
    <t>0117370</t>
  </si>
  <si>
    <t>7370</t>
  </si>
  <si>
    <t>0490</t>
  </si>
  <si>
    <t>Реалізація інших заходів щодо  соціально-економічного розвитку  територій</t>
  </si>
  <si>
    <t>0119800</t>
  </si>
  <si>
    <t>9800</t>
  </si>
  <si>
    <t>0180</t>
  </si>
  <si>
    <t>Субвенція з місцевого бюджету державному бюджету на виконання програм соціально-економічного  розвитку регіонів, т.ч.</t>
  </si>
  <si>
    <t>Райдержадміністрація</t>
  </si>
  <si>
    <t>Служба у справах дітей райдержадміністрації</t>
  </si>
  <si>
    <t>Відділ освіти райдержадміністрації</t>
  </si>
  <si>
    <t>Відділ культури, молоді, спорту та сім'ї  райдержадміністрації</t>
  </si>
  <si>
    <t>Управління  соціального захисту населення райдержадміністрації</t>
  </si>
  <si>
    <t>Управління фінансів райдержадмінінстрації</t>
  </si>
  <si>
    <t>0200000</t>
  </si>
  <si>
    <t>Покровська райдержадміністрація</t>
  </si>
  <si>
    <t>0210000</t>
  </si>
  <si>
    <t>0215060</t>
  </si>
  <si>
    <t>Інші заходи з розвитку фізичної культури та спорту</t>
  </si>
  <si>
    <t>0215062</t>
  </si>
  <si>
    <t>0810</t>
  </si>
  <si>
    <t>Підтримка спорту вищих досягнень та організацій, які здійснюють фізкультурно-спортивну діяльність в регіоні</t>
  </si>
  <si>
    <t>0216000</t>
  </si>
  <si>
    <t>Житлово-комунальне господарство</t>
  </si>
  <si>
    <t>0216010</t>
  </si>
  <si>
    <t>Утримання та ефективна експлуатація об'єктів житлово-комунального господарства</t>
  </si>
  <si>
    <t>0216013</t>
  </si>
  <si>
    <t>0620</t>
  </si>
  <si>
    <t>Забезпечення діяльності  водопровідно-каналізаційного господарства</t>
  </si>
  <si>
    <t>0216090</t>
  </si>
  <si>
    <t>0640</t>
  </si>
  <si>
    <t xml:space="preserve">Інша діяльність у сфері житлово-комунального господарства </t>
  </si>
  <si>
    <t>0217000</t>
  </si>
  <si>
    <t>Економічна діяльність</t>
  </si>
  <si>
    <t>0217100</t>
  </si>
  <si>
    <t>Сільське, лісове, рибне господарство та мисливство</t>
  </si>
  <si>
    <t>0217130</t>
  </si>
  <si>
    <t>0421</t>
  </si>
  <si>
    <t>Здійснення заходів із землеустрою</t>
  </si>
  <si>
    <t>0217300</t>
  </si>
  <si>
    <t>0217310</t>
  </si>
  <si>
    <t>Будівництво об'єктів житлово-комунального господарства</t>
  </si>
  <si>
    <t>0217360</t>
  </si>
  <si>
    <t>Виконання  інвестиційних проектів</t>
  </si>
  <si>
    <t>0217361</t>
  </si>
  <si>
    <t>Співфінансування інвестиційних проектів, що реалізуються за рахунок коштів державного фонду регіонального розвитку</t>
  </si>
  <si>
    <t>0217400</t>
  </si>
  <si>
    <t>Транспорт, дорожнє господарство, зв"язок, телекомунікації та інформатика</t>
  </si>
  <si>
    <t>0217460</t>
  </si>
  <si>
    <t>Утримання та розвиток автомобільних доріг та дорожньої інфраструктури</t>
  </si>
  <si>
    <t>0217461</t>
  </si>
  <si>
    <t>0456</t>
  </si>
  <si>
    <t>Утримання та розвиток автомобільних доріг та дорожньої інфраструктури за рахунок коштів місцевого бюджету</t>
  </si>
  <si>
    <t>0217600</t>
  </si>
  <si>
    <t>Інші програми та заходи, пов"язані з економічною діяльністю</t>
  </si>
  <si>
    <t>0217610</t>
  </si>
  <si>
    <t>7610</t>
  </si>
  <si>
    <t>0411</t>
  </si>
  <si>
    <t>Сприяння розвитку малого та середнього підприємництва</t>
  </si>
  <si>
    <t>0219800</t>
  </si>
  <si>
    <t>Субвенція з місцевого бюджету державному бюджету на виконання програм соціально-економічного та культурного розвитку регіонів, т.ч.</t>
  </si>
  <si>
    <t>Головне управління Служби безпеки України в Донецькій та Луганській областях</t>
  </si>
  <si>
    <t>Покровський відділ поліції Головного управління Національної поліції в Донецькій області</t>
  </si>
  <si>
    <t>Покровсько-Ясинуватський об'єднаний міський військовий комісаріат</t>
  </si>
  <si>
    <t>9 Державний пожежно-рятувальний загін Головного Управління ДСНС України у Донецькій області</t>
  </si>
  <si>
    <t>Управління Державної казначейської служби України у м.Покровську Донецької області</t>
  </si>
  <si>
    <t>0600000</t>
  </si>
  <si>
    <t>0610000</t>
  </si>
  <si>
    <t>0611000</t>
  </si>
  <si>
    <t>1000</t>
  </si>
  <si>
    <t>Освіта, в  тому числі видатки за рахунок</t>
  </si>
  <si>
    <t xml:space="preserve"> освітньої субвенції з державного бюджету місцевим бюджетам</t>
  </si>
  <si>
    <t>0611010</t>
  </si>
  <si>
    <t>1010</t>
  </si>
  <si>
    <t>0910</t>
  </si>
  <si>
    <t>Надання дошкільної освіти</t>
  </si>
  <si>
    <t>0611020</t>
  </si>
  <si>
    <t>1020</t>
  </si>
  <si>
    <t>0921</t>
  </si>
  <si>
    <t>Надання загальної середньої освіти закладами загальної середньої освіти(у тому числі з дошкільними підрозділами (відділеннями, групами)), в тому числі видатки за рахунок</t>
  </si>
  <si>
    <t>0611090</t>
  </si>
  <si>
    <t>1090</t>
  </si>
  <si>
    <t>0960</t>
  </si>
  <si>
    <t>Надання позашкільної освіти закладами позашкільної  освіти, заходи із позашкільної роботи з дітьми</t>
  </si>
  <si>
    <t>0611140</t>
  </si>
  <si>
    <t>1140</t>
  </si>
  <si>
    <t>0950</t>
  </si>
  <si>
    <t>Підвищення кваліфікації, перепідготовка кадрів  закладами післядипломної освіти</t>
  </si>
  <si>
    <t>0611150</t>
  </si>
  <si>
    <t>1150</t>
  </si>
  <si>
    <t>0990</t>
  </si>
  <si>
    <t>Методичне забезпечення діяльності  закладів освіти</t>
  </si>
  <si>
    <t>0611161</t>
  </si>
  <si>
    <t>1161</t>
  </si>
  <si>
    <t>Забезпечення діяльності інших закладів у сфері освіти</t>
  </si>
  <si>
    <t>0611162</t>
  </si>
  <si>
    <t>1162</t>
  </si>
  <si>
    <t>Інші програми та заходи у сфері освіти</t>
  </si>
  <si>
    <t>0611170</t>
  </si>
  <si>
    <t>1170</t>
  </si>
  <si>
    <t>Забезпечення діяльності інклюзивно-ресурсних центрів, в тому числі видатки за рахунок</t>
  </si>
  <si>
    <t>субвенції з місцевого бюджету на здійснення переданих видатків у сфері освіти за рахунок коштів освітньої субвенції</t>
  </si>
  <si>
    <t>0615000</t>
  </si>
  <si>
    <t>5000</t>
  </si>
  <si>
    <t>Фізична культура і спорт</t>
  </si>
  <si>
    <t>0615030</t>
  </si>
  <si>
    <t>5030</t>
  </si>
  <si>
    <t>Розвиток дитячо-юнацького  та резервного спорту</t>
  </si>
  <si>
    <t>0615031</t>
  </si>
  <si>
    <t>5031</t>
  </si>
  <si>
    <t>Утримання та навчально-тренувальна робота комунальних дитячо-юнацьких спортивних шкіл</t>
  </si>
  <si>
    <t>0617000</t>
  </si>
  <si>
    <t>7000</t>
  </si>
  <si>
    <t>Економічня діяльність</t>
  </si>
  <si>
    <t>0617300</t>
  </si>
  <si>
    <t>0617320</t>
  </si>
  <si>
    <t>7320</t>
  </si>
  <si>
    <t>Будівництво об'єктів соціально-культурного призначення</t>
  </si>
  <si>
    <t>0617321</t>
  </si>
  <si>
    <t>7321</t>
  </si>
  <si>
    <t>Будівництво  освітніх установ та закладів</t>
  </si>
  <si>
    <t>0617330</t>
  </si>
  <si>
    <t>Будівництво інших об'єктів соціальної та виробничої інфраструктури комунальної власності</t>
  </si>
  <si>
    <t>0617360</t>
  </si>
  <si>
    <t>7360</t>
  </si>
  <si>
    <t>0617361</t>
  </si>
  <si>
    <t>7361</t>
  </si>
  <si>
    <t>0617368</t>
  </si>
  <si>
    <t>7368</t>
  </si>
  <si>
    <t>Виконання  інвестиційних проектів за рахунок субвенцій з інших   бюджетів</t>
  </si>
  <si>
    <t>0800000</t>
  </si>
  <si>
    <t>0810000</t>
  </si>
  <si>
    <t>0812000</t>
  </si>
  <si>
    <t>2000</t>
  </si>
  <si>
    <t>Охорона здоров"я</t>
  </si>
  <si>
    <t>0812110</t>
  </si>
  <si>
    <t>2110</t>
  </si>
  <si>
    <t>Первинна медична допомога населенню</t>
  </si>
  <si>
    <t>0812111</t>
  </si>
  <si>
    <t>2111</t>
  </si>
  <si>
    <t>0725</t>
  </si>
  <si>
    <t>Первинна медична допомога населенню, що надається центрами первинної медичної (медико-санітарної) допомоги</t>
  </si>
  <si>
    <t>0812140</t>
  </si>
  <si>
    <t>2140</t>
  </si>
  <si>
    <t>Програми і централізовані заходи у галузі охорони здоров"я</t>
  </si>
  <si>
    <t>0712141</t>
  </si>
  <si>
    <t>2141</t>
  </si>
  <si>
    <t>0763</t>
  </si>
  <si>
    <t>Програми і централізовані заходи з імунопрофілактики</t>
  </si>
  <si>
    <t>0812142</t>
  </si>
  <si>
    <t>2142</t>
  </si>
  <si>
    <t>Програми і централізовані заходи боротьби з туберкульозом</t>
  </si>
  <si>
    <t>0812143</t>
  </si>
  <si>
    <t>2143</t>
  </si>
  <si>
    <t>Програми і централізовані заходи профілактики ВІЛ-інфекції/СНІДу</t>
  </si>
  <si>
    <t>0812144</t>
  </si>
  <si>
    <t>2144</t>
  </si>
  <si>
    <t>Централізовані заходи з лікування хворих на цукровий та нецукровий діабет, в тому числі видатки за рахунок</t>
  </si>
  <si>
    <t>субвенції з місцевого бюджету на здійснення переданих видатків у сфері охорони здоров'я за рахунок коштів медичної субвенції</t>
  </si>
  <si>
    <t>0812150</t>
  </si>
  <si>
    <t>2150</t>
  </si>
  <si>
    <t>Інші програми, заклади та заходи у сфері охорони здоров"я</t>
  </si>
  <si>
    <t>0812152</t>
  </si>
  <si>
    <t>2152</t>
  </si>
  <si>
    <t>Інші програми та заходи у сфері охорони здоров"я</t>
  </si>
  <si>
    <t>0813000</t>
  </si>
  <si>
    <t>3000</t>
  </si>
  <si>
    <t>Соціальний захист та соціальне забезпечення</t>
  </si>
  <si>
    <t>0813010</t>
  </si>
  <si>
    <t>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</si>
  <si>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t>
  </si>
  <si>
    <t>0813011</t>
  </si>
  <si>
    <t>Надання пільг на оплату житлово-комунальних послуг окремим категоріям громадян відповідно до законодавства</t>
  </si>
  <si>
    <t>0813012</t>
  </si>
  <si>
    <t>Надання субсидій населенню для відшкодування витрат на оплату житлово-комунальних послуг</t>
  </si>
  <si>
    <t>0813020</t>
  </si>
  <si>
    <t>Надання пільг та субсидій населенню на придбання твердого та рідкого пічного побутового палива і скрапленого газу</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</si>
  <si>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</si>
  <si>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0813021</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</si>
  <si>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</si>
  <si>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Надання субсидій населенню для відшкодування витрат на придбання твердого та рідкого пічного побутового палива і скрапленого газу</t>
  </si>
  <si>
    <t>0813022</t>
  </si>
  <si>
    <t>0813030</t>
  </si>
  <si>
    <t>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</si>
  <si>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</si>
  <si>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</si>
  <si>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3031</t>
  </si>
  <si>
    <t>1030</t>
  </si>
  <si>
    <t>Надання інших пільг окремим категоріям громадян відповідно до законодавства</t>
  </si>
  <si>
    <t>0813032</t>
  </si>
  <si>
    <t>Надання пільг окремим категоріям громадян з оплати послуг зв"язку</t>
  </si>
  <si>
    <t>0813033</t>
  </si>
  <si>
    <t>Компенсаційні виплати на пільговий проїзд автомобільним транспортом окремим категоріям громадян</t>
  </si>
  <si>
    <t>0813035</t>
  </si>
  <si>
    <t>Компенсаційні виплати на пільговий проїзд  окремих категорій громадян на залізничному транспорті</t>
  </si>
  <si>
    <t>0813040</t>
  </si>
  <si>
    <t>3040</t>
  </si>
  <si>
    <t>Надання допомоги сім"ям з дітьми, малозабезпеченим сім"ям, тимчасової допомоги дітям</t>
  </si>
  <si>
    <t>0813041</t>
  </si>
  <si>
    <t>Надання допомоги у зв"язку з вагітністю і пологами</t>
  </si>
  <si>
    <t>0813042</t>
  </si>
  <si>
    <t>Надання допомоги до досягення дитиною трирічного віку</t>
  </si>
  <si>
    <t>Надання допомоги при усиновленні дитини</t>
  </si>
  <si>
    <t>0813043</t>
  </si>
  <si>
    <t>Надання допомоги при народженні дитини</t>
  </si>
  <si>
    <t>0813044</t>
  </si>
  <si>
    <t>Надання допомоги на дітей, над якими встановлено опіку чи піклування</t>
  </si>
  <si>
    <t>0813045</t>
  </si>
  <si>
    <t>Надання допомоги на дітей одиноким матерям</t>
  </si>
  <si>
    <t>0813046</t>
  </si>
  <si>
    <t>Надання тимчасової державної допомоги дітям</t>
  </si>
  <si>
    <t>0813047</t>
  </si>
  <si>
    <t>Надання державної соціальної допомоги малозабезпеченим сім"ям</t>
  </si>
  <si>
    <t>0813049</t>
  </si>
  <si>
    <t>Відшкодування послуги з догляду за дитиною до трьох років "муніципальна няня"</t>
  </si>
  <si>
    <t>0813050</t>
  </si>
  <si>
    <t>Пільгове медичне обслуговування осіб, які постраждали внаслідок Чорнобильської катастрофи</t>
  </si>
  <si>
    <t>0813080</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</si>
  <si>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 допомоги на дітей, які виховуються у багатодітних сім'ях</t>
  </si>
  <si>
    <t>0813081</t>
  </si>
  <si>
    <t>Надання державної соціальної допомоги особам з інвалідністю з дитинства та дітям з інвалідністю</t>
  </si>
  <si>
    <t>0813082</t>
  </si>
  <si>
    <t>Надання державної соціальної допомоги особам, які не мають права на пенсію, та особам з інвалідністю, державної соціальноїдопомоги на догляд</t>
  </si>
  <si>
    <t>0813083</t>
  </si>
  <si>
    <t>Надання допомоги по догляду за особами з інвалідністю І чи ІІ групи внаслідок психічного розладу</t>
  </si>
  <si>
    <t>0813084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</si>
  <si>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</si>
  <si>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0813085</t>
  </si>
  <si>
    <t>Надання щомісячної компенсаційної виплати непрацюючій працездатній особі, яка доглядаєза особою з інвалідністю І групи, а також за особою, яка досягла 80-річного віку</t>
  </si>
  <si>
    <t>0813086</t>
  </si>
  <si>
    <t>Надання допомоги на дітей, хворих на тяжкі перинатальні ураження нервової системи, тяжкі вроджені вади розвитку, рідкісні орфанні захворювання, онкологічні, онкогематологічні захворювання, дитячий церебральний параліч, тяжкі психічні розлади, цукровий діабет І типу (інсулінозалежний), гострі або хронічні захворювання нирок IVступеня, на дитину, яка отримала тяжку травму, потребує трансплантації органа, потребує паліативної допомоги, яким не встановлено інвалідність</t>
  </si>
  <si>
    <t>0813087</t>
  </si>
  <si>
    <t>Надання допомоги на дітей, які виховуються у багатодітних сім'ях</t>
  </si>
  <si>
    <t>0813100</t>
  </si>
  <si>
    <t>3100</t>
  </si>
  <si>
    <t xml:space="preserve">Надання соціальних та реабілітаційних послуг громадянам похилого віку, інвалідам, дітям-інвалідам в установах соціального обслуговування </t>
  </si>
  <si>
    <t>0813104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</si>
  <si>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</si>
  <si>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0813120</t>
  </si>
  <si>
    <t>3120</t>
  </si>
  <si>
    <t>Здійснення соціальної роботи х вразливими категоріями населення</t>
  </si>
  <si>
    <t>0813121</t>
  </si>
  <si>
    <t>3121</t>
  </si>
  <si>
    <t>1040</t>
  </si>
  <si>
    <t>Утримання та забезпечення діяльності центрів соціальних служб для сім"ї, дітей та молоді</t>
  </si>
  <si>
    <t>0813140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</si>
  <si>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</si>
  <si>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0813160</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</si>
  <si>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</si>
  <si>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</si>
  <si>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0813171</t>
  </si>
  <si>
    <t>3171</t>
  </si>
  <si>
    <t>Компенсаційні виплати особам з інвалідністю на бензин, ремонт, технічне обслуговування автомобілів, мотоколясок і на транспортне обслуговування</t>
  </si>
  <si>
    <t>0813180</t>
  </si>
  <si>
    <t>3180</t>
  </si>
  <si>
    <t>1060</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</si>
  <si>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</si>
  <si>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0813190</t>
  </si>
  <si>
    <t>3190</t>
  </si>
  <si>
    <t>Соціальний захист ветеранів війни та праці</t>
  </si>
  <si>
    <t>0813192</t>
  </si>
  <si>
    <t>3192</t>
  </si>
  <si>
    <t>Надання фінансової підтримки громадським організаціям осіб з інвалідністю і ветеранів, діяльність яких має соціальну спрямованість</t>
  </si>
  <si>
    <t>0813210</t>
  </si>
  <si>
    <t>3210</t>
  </si>
  <si>
    <t>1050</t>
  </si>
  <si>
    <t>Організація та проведення громадських робіт</t>
  </si>
  <si>
    <t>0813240</t>
  </si>
  <si>
    <t>3240</t>
  </si>
  <si>
    <t>Інші заклади та заходи</t>
  </si>
  <si>
    <t>0813242</t>
  </si>
  <si>
    <t>3242</t>
  </si>
  <si>
    <t>Інші заходи у сфері соціального захисту і соціального забезпечення</t>
  </si>
  <si>
    <t>в тому числі за рахунок іншої субвенції з обласного бюджету</t>
  </si>
  <si>
    <t>0816000</t>
  </si>
  <si>
    <t>6000</t>
  </si>
  <si>
    <t>0816080</t>
  </si>
  <si>
    <t>6080</t>
  </si>
  <si>
    <t>Реалізація державних та місцевих житлових програм</t>
  </si>
  <si>
    <t>0816083</t>
  </si>
  <si>
    <t>6083</t>
  </si>
  <si>
    <t>0610</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</si>
  <si>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t>
  </si>
  <si>
    <t>Програма "Соціаьна реформа"</t>
  </si>
  <si>
    <t>0900000</t>
  </si>
  <si>
    <t>0910000</t>
  </si>
  <si>
    <t>0913110</t>
  </si>
  <si>
    <t>3110</t>
  </si>
  <si>
    <t>Заклади і заходи з питань дітей та їх соціального захисту</t>
  </si>
  <si>
    <t>0913112</t>
  </si>
  <si>
    <t>3112</t>
  </si>
  <si>
    <t>Заходи державної політики з питань дітей та їх соціального захисту</t>
  </si>
  <si>
    <t>1000000</t>
  </si>
  <si>
    <t>1010000</t>
  </si>
  <si>
    <t>Відділ культури, молоді, спорту та сім'ї    райдержадміністрації</t>
  </si>
  <si>
    <t>1013000</t>
  </si>
  <si>
    <t>1013120</t>
  </si>
  <si>
    <t>Здійснення соціальної роботи з вразливими категоріями населення</t>
  </si>
  <si>
    <t>1013123</t>
  </si>
  <si>
    <t>Заходи державної політики з питань сім"ї</t>
  </si>
  <si>
    <t>1013130</t>
  </si>
  <si>
    <t>Реалізація державної політики у молодіжній сфері</t>
  </si>
  <si>
    <t>1013131</t>
  </si>
  <si>
    <t>Здійснення заходів та реалізація проектів на виконання Державної цільової соціальної програми "Молодь України"</t>
  </si>
  <si>
    <t>1014000</t>
  </si>
  <si>
    <t>4000</t>
  </si>
  <si>
    <t>Культура і мистецтво</t>
  </si>
  <si>
    <t>1014020</t>
  </si>
  <si>
    <t>4020</t>
  </si>
  <si>
    <t>0822</t>
  </si>
  <si>
    <t>Фінансова підтримка філармоній, художніх і музичних колективів, ансамблів, концертних та циркових організацій</t>
  </si>
  <si>
    <t>1014030</t>
  </si>
  <si>
    <t>4030</t>
  </si>
  <si>
    <t>0824</t>
  </si>
  <si>
    <t>Забезпечення діяльності бібліотек</t>
  </si>
  <si>
    <t>1014060</t>
  </si>
  <si>
    <t>4060</t>
  </si>
  <si>
    <t>0828</t>
  </si>
  <si>
    <t>Забезпечення діяльності палаців і будинків культури, клубів, центрів дозвілля та інших клубних закладів</t>
  </si>
  <si>
    <t>1014080</t>
  </si>
  <si>
    <t>4080</t>
  </si>
  <si>
    <t>0829</t>
  </si>
  <si>
    <t>Інші заклади та заходи в газулі культури і мистецтва</t>
  </si>
  <si>
    <t>1014082</t>
  </si>
  <si>
    <t>4082</t>
  </si>
  <si>
    <t>Інші  заходи в газулі культури і мистецтва</t>
  </si>
  <si>
    <t>1015000</t>
  </si>
  <si>
    <t>1015010</t>
  </si>
  <si>
    <t>Проведення спортивної роботи в регіоні</t>
  </si>
  <si>
    <t>1015011</t>
  </si>
  <si>
    <t xml:space="preserve">Проведення навчально-тренувальних зборів і змагань з олімпійських видів спорту </t>
  </si>
  <si>
    <t>1011000</t>
  </si>
  <si>
    <t>Освіта</t>
  </si>
  <si>
    <t>1011100</t>
  </si>
  <si>
    <t>1100</t>
  </si>
  <si>
    <t xml:space="preserve">Надання спеціальної освіти мистецькими школами </t>
  </si>
  <si>
    <t>1017000</t>
  </si>
  <si>
    <t>1017300</t>
  </si>
  <si>
    <t>1017324</t>
  </si>
  <si>
    <t>7324</t>
  </si>
  <si>
    <t>Будівництво установ та закладів культури</t>
  </si>
  <si>
    <t>1017360</t>
  </si>
  <si>
    <t>1017361</t>
  </si>
  <si>
    <t>1018311</t>
  </si>
  <si>
    <t>8311</t>
  </si>
  <si>
    <t>0511</t>
  </si>
  <si>
    <t>Охорона та раціональне використання природних ресурсів</t>
  </si>
  <si>
    <t>2400000</t>
  </si>
  <si>
    <t>Управління агропромислового  розвитку райдержадміністрації</t>
  </si>
  <si>
    <t>7450</t>
  </si>
  <si>
    <t>2410000</t>
  </si>
  <si>
    <t>2418000</t>
  </si>
  <si>
    <t>8000</t>
  </si>
  <si>
    <t>Інша діяльність</t>
  </si>
  <si>
    <t>2148300</t>
  </si>
  <si>
    <t>8300</t>
  </si>
  <si>
    <t>Охорона навколишнього природного середовища</t>
  </si>
  <si>
    <t>2418330</t>
  </si>
  <si>
    <t>8330</t>
  </si>
  <si>
    <t>0540</t>
  </si>
  <si>
    <t>Інша діяльність у сфері екології та охорони природних ресурсів</t>
  </si>
  <si>
    <t>3700000</t>
  </si>
  <si>
    <t>3710000</t>
  </si>
  <si>
    <t>3718700</t>
  </si>
  <si>
    <t>8700</t>
  </si>
  <si>
    <t>0133</t>
  </si>
  <si>
    <t>Резервний фонд</t>
  </si>
  <si>
    <t>3719000</t>
  </si>
  <si>
    <t>9000</t>
  </si>
  <si>
    <t>Міжбюджетні трансферти</t>
  </si>
  <si>
    <t>3719100</t>
  </si>
  <si>
    <t>9100</t>
  </si>
  <si>
    <t>Дотації з місцевого бюджету</t>
  </si>
  <si>
    <t>3719110</t>
  </si>
  <si>
    <t>9110</t>
  </si>
  <si>
    <t>Реверсна дотація</t>
  </si>
  <si>
    <t>Додаткова дотація з державного бюджету на вирівнювання фінансової забезпеченості місцевих бджетів</t>
  </si>
  <si>
    <t>Інші  дотації</t>
  </si>
  <si>
    <t>Субвенції з місцевого бюджету іншим місцевим бюджетам на здійснення програм та заходів у галузі  охорони здоров"я за рахунок  субвенцій з державного бюджету</t>
  </si>
  <si>
    <t>3719410</t>
  </si>
  <si>
    <t>9410</t>
  </si>
  <si>
    <t>Субвенція з місцевого бюджету на здійснення переданих видатків у сфері охорони здоров"я за рахунок коштів медичної субвенції</t>
  </si>
  <si>
    <t>Субвенція на проведення видатків місцевих бюджетів, що не враховуються при визначенні обсягу міжбюджетних трансфертів</t>
  </si>
  <si>
    <t>Інші субвенції</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</si>
  <si>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</si>
  <si>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3719700</t>
  </si>
  <si>
    <t>9700</t>
  </si>
  <si>
    <t>Субвенції з місцевого бюджету іншим місцевим бюджетам на здійснення програм та заходів  за рахунок  коштів місцевих бджетів</t>
  </si>
  <si>
    <t>3719740</t>
  </si>
  <si>
    <t>9740</t>
  </si>
  <si>
    <t>Субвенції з місцевого бюджету на здійснення природоохоронних заходів</t>
  </si>
  <si>
    <t>3719770</t>
  </si>
  <si>
    <t>9770</t>
  </si>
  <si>
    <t>Інші субвенції з місцевого бюджету</t>
  </si>
  <si>
    <t>РАЗОМ</t>
  </si>
  <si>
    <t>Додаток № 4</t>
  </si>
  <si>
    <t>від _____________№______</t>
  </si>
  <si>
    <r>
      <t xml:space="preserve">від </t>
    </r>
    <r>
      <rPr>
        <u val="single"/>
        <sz val="12"/>
        <rFont val="Arial"/>
        <family val="2"/>
      </rPr>
      <t>___________</t>
    </r>
    <r>
      <rPr>
        <sz val="12"/>
        <rFont val="Arial"/>
        <family val="2"/>
      </rPr>
      <t xml:space="preserve"> </t>
    </r>
    <r>
      <rPr>
        <u val="single"/>
        <sz val="12"/>
        <rFont val="Arial"/>
        <family val="2"/>
      </rPr>
      <t xml:space="preserve"> </t>
    </r>
    <r>
      <rPr>
        <sz val="12"/>
        <rFont val="Arial"/>
        <family val="2"/>
      </rPr>
      <t xml:space="preserve">№ </t>
    </r>
    <r>
      <rPr>
        <u val="single"/>
        <sz val="12"/>
        <rFont val="Arial"/>
        <family val="2"/>
      </rPr>
      <t>_______</t>
    </r>
  </si>
  <si>
    <t>Назва сільських та селищних рад,</t>
  </si>
  <si>
    <t>обсяг міжбюджетних трансфертів за рахунок коштів  державного бюджету</t>
  </si>
  <si>
    <t>обсяг міжбюджетних трансфіртів з обласного бюджету</t>
  </si>
  <si>
    <t>субвенція з обласного бюджету на придбання шкільних автобусів для органзації підвозу учнів, що проживають у сілсьькый місцевості</t>
  </si>
  <si>
    <t>всього обсяг міжбюджетних трансфертів</t>
  </si>
  <si>
    <t>Субвенція  на виплату державної соціальної допомоги на дітей - сиріт та дітей, позбавлених батьківського піклування, грошового забезпечення батькам - вихователям та прийомним батькам за надання соціальних послуг в дитячих домах сімейного типу та прийомних сім"ях за принципом "гроші ходять за дитиною"</t>
  </si>
  <si>
    <t>додаткова дотація з державного бюджету місцевим бюджетам на стимулювання місцевих органів влади на перевиконання річнх розрахункових обсягів податку на прибуток</t>
  </si>
  <si>
    <t>Додаткова дотація  з державного бюджету місцевим бюджетам на покращення надання соціальних послуг найуразливішим верствам населення</t>
  </si>
  <si>
    <t xml:space="preserve">Додаткова дотація з державного бюджету місцевим бюджетам на оплату праці  працівників бюджетних установ </t>
  </si>
  <si>
    <t xml:space="preserve">Додаткова дотація з дежавного бюджету місцевим бюджетам  на вирівнювання фінансової забезпеченності </t>
  </si>
  <si>
    <t>Субвенція з державного бюджету місцевим бюджетам на придбання автотранспорту та обладнання для закладів охорони здоров*я</t>
  </si>
  <si>
    <t>Субвенція з державного бюджету  місцевим бюджетам на  виконання окремих програм  соціального захисту  населення</t>
  </si>
  <si>
    <t>в тому числі цільові кошти для медичного обслуговування внутрішньо переміщених осіб</t>
  </si>
  <si>
    <t>загальний обсяг</t>
  </si>
  <si>
    <t>субвенція з обласного бюджету на вітамінізацію харчування учнів загальноосвітніх закладів міст та районів області</t>
  </si>
  <si>
    <t>субвенція з обласного бюджету на реалізацію міні-проектів</t>
  </si>
  <si>
    <t>субвенція з обласного бюджету на покращення харчування джітей у дитячих дошкільних закладах міст та районів області</t>
  </si>
  <si>
    <t>субвенція з обласного бюджету на пайову участь в реалізації проектів в рамках Антикризової гуманітарної програми МФ "Відродження"</t>
  </si>
  <si>
    <t>Субвенція з обласного бюджету на розробку кошторисної документації та проведення державної експертизи капітальних ремонтів в межах екологічних(зелених) інвестицій</t>
  </si>
  <si>
    <t>субвенція з обласного бюджету на  забезпечення учнів перших класів загальноосвітніх навчальних закладів навчальними посібниками</t>
  </si>
  <si>
    <t>субвенція з обласного бюджету для надання пільг на оплату житлово-комунальних послуг інвалідам по зору 1 та 2 групи,а також дітям-інвалідам зору</t>
  </si>
  <si>
    <t>субвенція з обласного бюджету на створення молодіжних центрів</t>
  </si>
  <si>
    <t>субвенція з обласного бюджету на придбання житла на умовах співфінансування для дітей-сиріт та дітей, позбавлених батьківського піклування</t>
  </si>
  <si>
    <t>Інша додакова дотація з обласного бюджету</t>
  </si>
  <si>
    <t>субвенція з обласного бюджету на організацію заходів, направлених на часткове відшкодування вартості путівок дитячим закладам оздоровлення та відпочинку Донецької області за послуги з оздоровлення дітей, які виховуються в сім"ях з дітьми</t>
  </si>
  <si>
    <t>на виготовлення проекту по будівництву водогону в с.Ясенове, с.Срібне, с.Запоріжжя, с.Горіхове, с.Троїцьке Срібненської с/р Покровського району Донецької області</t>
  </si>
  <si>
    <t>на проведення заходів по інвентаризації земель державної та комунальної власності (загальний фонд)</t>
  </si>
  <si>
    <t>на виконання заходів Програми економічного та соціального розвитку</t>
  </si>
  <si>
    <t>на здійснення природоохоронних заходів  (спеціальний фонд)</t>
  </si>
  <si>
    <t>на придбання на вторинному ринку впорядкованого для постійного проживання житла для дітей-сиріт та дітей, позбавлених батьківського піклування, та осіб з їх числа</t>
  </si>
  <si>
    <t>на заходи щодо забезпечення екологічно безпечного збирання, перевезення і захоронення відходів (ліквідація несанкціонованих сміттєзвалищ)</t>
  </si>
  <si>
    <t>на надання одноразової грошової допомоги на облаштування новостворених дитячих будинків сімейного типу</t>
  </si>
  <si>
    <t>на проведення заходів по інвентаризації земель державної та комунальної власності (спеціальний фонд)</t>
  </si>
  <si>
    <t>на здійснення заходів щодо відновлення і підтримання сприятливого гідрологічного режиму та санітарного стану річок, а саме розчищення русла притоки річки Казенний Торець</t>
  </si>
  <si>
    <t>1. Гродівська с/рада</t>
  </si>
  <si>
    <t>2. Новоекономічна с/рада</t>
  </si>
  <si>
    <t>3. Удачненська с/рада</t>
  </si>
  <si>
    <t>4. Гришинська с/рада</t>
  </si>
  <si>
    <t>5. Іванівська с/рада</t>
  </si>
  <si>
    <t>6. Сонцівська с/рада</t>
  </si>
  <si>
    <t>7. Лисівська  с/рада</t>
  </si>
  <si>
    <t>8. Миколаївська с/рада</t>
  </si>
  <si>
    <t>9. Миролюбівська с/рада</t>
  </si>
  <si>
    <t>10. Михайлівська с/рада</t>
  </si>
  <si>
    <t>11. Новоєлизаветівська с/рада</t>
  </si>
  <si>
    <t>12. Новоолександрівська с/рада</t>
  </si>
  <si>
    <t>13. Новотроїцька с/рада</t>
  </si>
  <si>
    <t>14. Першетравнева с/рада</t>
  </si>
  <si>
    <t>15. Петрівська с/рада</t>
  </si>
  <si>
    <t>16. Піщанська с/рада</t>
  </si>
  <si>
    <t>17. Рівненська с/рада</t>
  </si>
  <si>
    <t>18. Сергієвська с/рада</t>
  </si>
  <si>
    <t>19. Срібненська с/рада</t>
  </si>
  <si>
    <t>20. Малинівська с/рада</t>
  </si>
  <si>
    <t>Районна рада</t>
  </si>
  <si>
    <t>Сектор охорони здоров"я РДА</t>
  </si>
  <si>
    <t>Відділ освіти РДА</t>
  </si>
  <si>
    <t>Управління  соцзахисту населення РДА</t>
  </si>
  <si>
    <t>Відділ культури РДА</t>
  </si>
  <si>
    <t>Обласний бюджет (Співфінансування заходів по забезпеченню сучасними технічними засобами амбулаторій ЗПСМ для функціонування електронної системи охорони здоров'я та телемедицини)</t>
  </si>
  <si>
    <t>Обласний бюджет (співфінансування на надання фінансової підтримки суб"єктам малого підприємництва )</t>
  </si>
  <si>
    <t>Обласний бюджет (співфінансування видатків по заходах та об'єктах, що реалізуються за рахунок субвенції з державного бюджету місцевим бюджетам на здійснення заходів, спрамованих на розвиток системи охорони здоров'я у сільській месцевості)</t>
  </si>
  <si>
    <t>м.Покровськ</t>
  </si>
  <si>
    <t>м.Мирноград</t>
  </si>
  <si>
    <t>м.Селидове</t>
  </si>
  <si>
    <t>Управління у справах преси та інформації ОДА</t>
  </si>
  <si>
    <t>Управління у справах сім*ї та молоді ОДА</t>
  </si>
  <si>
    <t>ВСЬОГО</t>
  </si>
  <si>
    <t>Додаток № 5</t>
  </si>
  <si>
    <r>
      <t xml:space="preserve">від </t>
    </r>
    <r>
      <rPr>
        <u val="single"/>
        <sz val="10"/>
        <rFont val="Arial"/>
        <family val="2"/>
      </rPr>
      <t>_____________</t>
    </r>
    <r>
      <rPr>
        <sz val="10"/>
        <rFont val="Arial"/>
        <family val="0"/>
      </rPr>
      <t xml:space="preserve"> </t>
    </r>
    <r>
      <rPr>
        <u val="single"/>
        <sz val="10"/>
        <rFont val="Arial"/>
        <family val="2"/>
      </rPr>
      <t xml:space="preserve"> </t>
    </r>
    <r>
      <rPr>
        <sz val="10"/>
        <rFont val="Arial"/>
        <family val="0"/>
      </rPr>
      <t xml:space="preserve">№ </t>
    </r>
    <r>
      <rPr>
        <u val="single"/>
        <sz val="10"/>
        <rFont val="Arial"/>
        <family val="2"/>
      </rPr>
      <t>________</t>
    </r>
  </si>
  <si>
    <t>Розподіл витрат районного бюджету на реалізацію заходів, які фінансуватимуться по відповідних розділах Програми економічного і соціального розвитку  Покровського району на 2020 рік та основні напрямки розвитку на 2021 і 2022 роки (зі змінами), затвердженої рішенням районної ради від 10 грудня 2019 року №VII/34-6</t>
  </si>
  <si>
    <t>№ рядка п/п</t>
  </si>
  <si>
    <t>Код програмної класифікації видатків та кредитування місцевих бюджетів</t>
  </si>
  <si>
    <t>Код ТПКВКМБ/ТКВКБМС</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</si>
  <si>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</si>
  <si>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районної / регіональної програми</t>
  </si>
  <si>
    <t>Назва заходу</t>
  </si>
  <si>
    <t>Дата та номер документа, яким затверджено районну регіональну програму</t>
  </si>
  <si>
    <t>Усього</t>
  </si>
  <si>
    <t>у тому числі бюджет розвитку</t>
  </si>
  <si>
    <t>01</t>
  </si>
  <si>
    <t xml:space="preserve"> Покровська районна рада</t>
  </si>
  <si>
    <t xml:space="preserve">Покровська районна рада </t>
  </si>
  <si>
    <t>5. Дорожньо-транспортний комплекс</t>
  </si>
  <si>
    <t>Удосконалення матеріального та інформаційного забезпечення райдержадміністрації, її відділів та управлінь з метою прийняття участі в реалізації заходів щодо соціально-економічного розвитку Покровського району</t>
  </si>
  <si>
    <t>6. Житлове господарство та комунальна інфраструктура</t>
  </si>
  <si>
    <t>Підтримка в належному стані адміністративних будівель районної ради, в т.ч.:</t>
  </si>
  <si>
    <t>- проведення ремонтів</t>
  </si>
  <si>
    <t>Виготовлення технічної документації на земельні ділянки бюджетних установ</t>
  </si>
  <si>
    <t>21. Культура і туризм</t>
  </si>
  <si>
    <t>Послуги з організації концерту "Італійська весна"</t>
  </si>
  <si>
    <t>25. Розвиток інформаційного простору. Забезпечення доступу до неупереджених джерел інформації</t>
  </si>
  <si>
    <t>Інформаційна продукція до концерту "Італійська весна"</t>
  </si>
  <si>
    <t>Телевізійні послуги</t>
  </si>
  <si>
    <t>Для райдержадміністрації: придбання картонних папок для Центру надання адміністративних послуг</t>
  </si>
  <si>
    <t>Для райдержадміністрації: постачання та супровід програми системи електронного документообігу, послуги по розміщенню веб-сайту, заправка картриджів та придбання печаток</t>
  </si>
  <si>
    <t>26. Підтримка діяльності органів виконавчої влади</t>
  </si>
  <si>
    <t>02</t>
  </si>
  <si>
    <t>6013</t>
  </si>
  <si>
    <t>Установка приладу обліку води на підключення запроектованого водоводу до сіл та селищ Срібненської та Новоєлизаветівської сільських рад Покровського району від Селидівського водогону D=600мм №2</t>
  </si>
  <si>
    <t>7310</t>
  </si>
  <si>
    <t>Виконання будівельних робіт згідно робочого проекту з будівництва колодязя для підключення до Селидівського водогону №2 та здійснення авторського нагляду; розробка проекту з будівництва колодязя зі встановленням запірної арматури та встановлення комерційного вузла обліку для підключення до Селидівського водогону D=600мм №2</t>
  </si>
  <si>
    <t>8. Розвиток підприємницького середовища</t>
  </si>
  <si>
    <t>Співфінансування заходів щодо фінансової підтримки суб'єктів малого підприємництва</t>
  </si>
  <si>
    <t>06</t>
  </si>
  <si>
    <t>18. Освіта</t>
  </si>
  <si>
    <t>Капітальні ремонти закладів освіти</t>
  </si>
  <si>
    <t>Додаток 4. Перелік інвестиційних проектів, реалізація яких пропонується у 2020 році</t>
  </si>
  <si>
    <t xml:space="preserve">Капітальний ремонт з термомодернізації будівлі Петрівського НВК (реалізується за рахунок коштів державного фонду регіонального розвитку у 2020 році) </t>
  </si>
  <si>
    <t xml:space="preserve">Капітальний ремонт будівлі Новоекономічної ЗОШ (реалізується за рахунок коштів державного фонду регіонального розвитку у 2020 році) </t>
  </si>
  <si>
    <t>Будівництво мультифункціонального майданчика для занять ігровими видами спорту на території Миколаївської ЗОШ</t>
  </si>
  <si>
    <t>08</t>
  </si>
  <si>
    <t>Управління соціального захисту населення райдержадміністрації</t>
  </si>
  <si>
    <t>Управління соціального захисту населення</t>
  </si>
  <si>
    <t>15. Соціальний захист населення</t>
  </si>
  <si>
    <t>Забезпечення фінансової підтримки районної громадської організації ветеранів війни та праці</t>
  </si>
  <si>
    <t>Здійнення фінансової підтримки діяльності районної громадської організації осіб з інвалідністю, в т.ч. підписка періодичних видань для осіб з інвалідністю</t>
  </si>
  <si>
    <t>Забезпечення нарахування та виплати компенсації фізичним особам, які надають соціальні послуги згідно постанови КМУ від 29.04.2004 р. №558</t>
  </si>
  <si>
    <t>Інші заходи у сфері соціального захисту і соціального забезпечення, в т.ч. підписка періодичних видань для пільгових категорій громадян</t>
  </si>
  <si>
    <t>3140</t>
  </si>
  <si>
    <t>Організація відпочинку та оздоровлення дітей</t>
  </si>
  <si>
    <t>5.Дорожньо-транспортний комплекс</t>
  </si>
  <si>
    <t>Компенсаційні виплати на пільговий проїзд автомобільним та залізничним транспортом окремим категоріям громадян, послуги зв"язку</t>
  </si>
  <si>
    <t>3104</t>
  </si>
  <si>
    <t>Забезпечення надання соціальних послуг непрацездатним громадянам, які потребують стороннього догляду, з дотриманням стандартів якості соціальних послуг, в т.ч. забезпечення періодичними виданнями підопічних територіального центру</t>
  </si>
  <si>
    <t>19. Охорона здоров'я</t>
  </si>
  <si>
    <t>Збереження здоров'я населення району, заходи із забезпечення хворих на ВІЛ-інфекцію і СНІД та профілактика ВІЛ-інфекцій, профілактика туберкульозу, забезпечення хворих на цукровий та нецукровий діабет, онкологічних хворих та пільгової категорії населення безкоштовними медикаментами, надання стоматологічної допомоги; забезпечення дітей-інвалідів слуховими апаратами; розвиток мережі закладів охорони здоров'я, покращення якості надання ними послуг; підтримка, стимулювання та збереження кадрового потенціалу медичних працівників, які працюють у сільській місцевості. Забезпечення видатків на енергоносіЇ</t>
  </si>
  <si>
    <t>16. Підтримка сім"ї, дітей та молоді</t>
  </si>
  <si>
    <t>Передплата періодичних видань для окремих категорій громадян</t>
  </si>
  <si>
    <t>09</t>
  </si>
  <si>
    <t>17. Захист прав дітей-сиріт та дітей, позбавлених бітьківського піклування</t>
  </si>
  <si>
    <t>Забезпечення розвитку сімейних форм виховання</t>
  </si>
  <si>
    <t>10</t>
  </si>
  <si>
    <t>3123</t>
  </si>
  <si>
    <t>16. Підтримка сім'ї, дітей та молоді</t>
  </si>
  <si>
    <t>Соціальний захист та підтримка сімей</t>
  </si>
  <si>
    <t>3131</t>
  </si>
  <si>
    <t>Національно патріотичне виховання, підтримка молодіжних громадських ініціатив, пропаганда здорового способу життя, правова освіта молоді</t>
  </si>
  <si>
    <t>Проведення культурних заходів закладами культури Покровського району</t>
  </si>
  <si>
    <t>Здійснення ремонтів закладів культури; удосконалення роботи закладів культури по організації культурно-масових заходів; послуги зі створення та розміщення рекламної та інформаційної продукції</t>
  </si>
  <si>
    <t>Проведення капітального ремонту Новоекономічного ЦКтаД  для подальшого створення молодіжного центру, в тому числі видатки за рахунок</t>
  </si>
  <si>
    <t>субвенції з обласного бюджету на  створення молодіжного центру</t>
  </si>
  <si>
    <t>Здійснення капітальних ремонтів закладів культури</t>
  </si>
  <si>
    <t>5011</t>
  </si>
  <si>
    <t>20. Фізичне виховання та спорт</t>
  </si>
  <si>
    <t>Проведення та участь у спортивних та фізкультурно-оздоровчих заходах; придбання інформаційних буклетів для інформування громадськості щодо пропаганди здорового способу життя та кращих досягнень спортсменів і тренерів</t>
  </si>
  <si>
    <t>Управління фінансів райдержадміністрації</t>
  </si>
  <si>
    <t>Співфінансування в обласний бюджет по забезпеченню сучасними засобами амбулаторій загальної практики сімейної медицини для функціонування електронної системи охорони здоров"я та телемедицини</t>
  </si>
  <si>
    <t>Додаток № 6</t>
  </si>
  <si>
    <r>
      <t xml:space="preserve">від </t>
    </r>
    <r>
      <rPr>
        <u val="single"/>
        <sz val="10"/>
        <rFont val="Arial"/>
        <family val="2"/>
      </rPr>
      <t xml:space="preserve">_______________ </t>
    </r>
    <r>
      <rPr>
        <sz val="10"/>
        <rFont val="Arial"/>
        <family val="0"/>
      </rPr>
      <t xml:space="preserve">№ </t>
    </r>
    <r>
      <rPr>
        <u val="single"/>
        <sz val="10"/>
        <rFont val="Arial"/>
        <family val="2"/>
      </rPr>
      <t>__________</t>
    </r>
  </si>
  <si>
    <t xml:space="preserve">Міжбюджетні трансферти з місцевих бюджетів району  районному бюджету </t>
  </si>
  <si>
    <t>Назва сільських та селищних рад</t>
  </si>
  <si>
    <t>Інші  дотації (загальний фонд)</t>
  </si>
  <si>
    <t>Субвенції, що враховуються при визначені міжбюджетних трансфертів (загальний фонд)</t>
  </si>
  <si>
    <t>Інші субвенції (спеціальний фонд)</t>
  </si>
  <si>
    <t>8. Миролюбівська с/рада</t>
  </si>
  <si>
    <t>9. Михайлівська с/рада</t>
  </si>
  <si>
    <t>10. Миколаївська с/рада</t>
  </si>
  <si>
    <t>11. Новоолександрівська с/рада</t>
  </si>
  <si>
    <t>12. Новоєлизаветівська с/рада</t>
  </si>
  <si>
    <t>14. Піщанська с/рада</t>
  </si>
  <si>
    <t>15. Першетравнева с/рада</t>
  </si>
  <si>
    <t>16. Петрівська с/рада</t>
  </si>
  <si>
    <t>18. Сергіївська с/рада</t>
  </si>
  <si>
    <t>Відділ культури, молоді та спорту   райдержадміністрації</t>
  </si>
  <si>
    <t>Відділ культури, молоді та спорту  райдержадміністрації</t>
  </si>
  <si>
    <t>0615045</t>
  </si>
  <si>
    <t>5045</t>
  </si>
  <si>
    <t>Будівництво мультифункціональних майданчиків для занять ігровими видами спорту</t>
  </si>
  <si>
    <t>0913242</t>
  </si>
  <si>
    <t>1013242</t>
  </si>
  <si>
    <t>Інші заходи у сфері соціального захисту і соціального забезпечення (за рахунок субвенції з обласного бюджету)</t>
  </si>
  <si>
    <t>3719420</t>
  </si>
  <si>
    <t>9420</t>
  </si>
  <si>
    <t>Субвенція з місцевого бюджету за рахунок залишку коштів медичної субвенції, що утворився на початок бюджетного періоду</t>
  </si>
  <si>
    <t>субвенції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</si>
  <si>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r>
      <t>від__________</t>
    </r>
    <r>
      <rPr>
        <u val="single"/>
        <sz val="10"/>
        <rFont val="Arial"/>
        <family val="2"/>
      </rPr>
      <t xml:space="preserve"> </t>
    </r>
    <r>
      <rPr>
        <sz val="10"/>
        <rFont val="Arial"/>
        <family val="0"/>
      </rPr>
      <t xml:space="preserve">№ </t>
    </r>
    <r>
      <rPr>
        <u val="single"/>
        <sz val="10"/>
        <rFont val="Arial"/>
        <family val="2"/>
      </rPr>
      <t>________</t>
    </r>
  </si>
  <si>
    <t>Найменування головного розпорядника, відповідального 
виконавця, бюджетної програми або напряму видатків
згідно із типовою відомчою /ТПКВКМБ /</t>
  </si>
  <si>
    <t>Найменування об'єкта відповідно до проектно-кошторисної документації</t>
  </si>
  <si>
    <t>Обсяг видатків бюджету розвитку, гривень</t>
  </si>
  <si>
    <t>Розподіл коштів бюджету розвитку на здійснення заходів з будівництва, реконструкції і реставрації об'єктів комунікаційної та соціальної інфраструктури за об'єктами у 2020 році</t>
  </si>
  <si>
    <t xml:space="preserve">Виконання будівельних робіт згідно робочого проекту з будівництва колодязя для підключення до Селидівського водогону №2 та здійснення авторського нагляду </t>
  </si>
  <si>
    <t>Розробка проекту з будівництва колодязя з встановленням запірної арматури та встановлення комерційного вузла обліку для підключення до Селидівського водогону №2 (D=600мм)</t>
  </si>
  <si>
    <t>Капітальний ремонт з термомодернізації будівлі Петрівського НВК Покровської районної ради Донецької області с.Петрівка, вул.Центральна,1 Покровського району Донецької області</t>
  </si>
  <si>
    <t>Додаток № 7</t>
  </si>
  <si>
    <t xml:space="preserve">на соціально-економічний розвиток територій (для реалізації проектів: «Нове будівництво водогону в с.Новоєлизаветівка Покровського району Донецької області» та «Нове будівництво водогону в с.Новоєлизаветівка по вулицям Широка, Набережна Покровського району Донецької області»)
</t>
  </si>
  <si>
    <t>на нове будівництво з облаштування колодязів водогону до сіл Срібненської с/р Ясенове, Срібне, Запоріжжя, Горіхове, Троїцьке  Покровського району Донецької області</t>
  </si>
  <si>
    <t>на роботи з розробки детальних планів територій для будівництва та експлуатації питного водогону на території населених пунктів Срібне, Запоріжжя, Троїцьке, Горіхове, Ясенове Срібненської сільської ради</t>
  </si>
  <si>
    <t xml:space="preserve">на оплату робіт зі створення топографічних планів на територію населених пунктів Срібне, Запоріжжя, Троїцьке, Горіхове, Ясенове Срібненської с/р </t>
  </si>
  <si>
    <t>на проведення геологорозвідних робіт для проектно-кошторисної документації  водогону до сіл Срібненської с/р Срібне, Запоріжжя, Троїцьке, Горіхове</t>
  </si>
  <si>
    <t>Обласний бюджет (співфінансування  придбання шкільних автобусів, у тому числі обладнаних місцями для дітей з особливими освітніми потребами)</t>
  </si>
  <si>
    <t>Міжбюджетні трансферти з районного бюджету бюджетам нижчого рівня  та бюджетам міст обласного значення    на 2020 рік</t>
  </si>
  <si>
    <t>На погашення кредиторської заборгованості, що склалася станом на 01.01.2020р. та оплату поточних рахунків з телекомунікаційних та інших послуг: УСЗН – 11,64 тис.грн.; Управління фінансів – 6,3 тис.грн., Служба у справах дітей – 5,19 тис.грн. , придбання пального для РДА - 92,4 тис.грн.</t>
  </si>
  <si>
    <t>Для райдержадміністрації: оплата праці працівників органів державної влади для здійснення ними делегованих відповідно до Закону повноважень органів місцевого самоврядування згідно постанови Кабінету Міністрів України від 9 листопада 2016 р. №787 (для райдержадміністрації 1002100 грн.; служба у справах дітей РДА 108800 грн.; відділ освіти РДА 81800 грн.; відділ культури, молоді та спорту  РДА  108800 грн.; управління соціального захисту населення РДА 744000 тис.грн.; управління фінансів РДА 284000 грн..)</t>
  </si>
  <si>
    <t>24. Захист населення і територій від надзвичайних ситуацій</t>
  </si>
  <si>
    <t xml:space="preserve">Для Покровського відділу поліції Головного управління Національної поліції в Донецької області </t>
  </si>
  <si>
    <t>Для 9-го державного пожежно-рятувальному загону Головного управління ДСНС України у Донецькій області</t>
  </si>
  <si>
    <t>Для управління Державної казначейської служби України у м.Покровську Донецької області для капітального ремонту будівлі</t>
  </si>
  <si>
    <t>Субвенція Лисівській сільській раді на капітальний ремонт по відновленню і заміні огорож на території кладовищ Лисівської сільської ради</t>
  </si>
  <si>
    <t>Субвенція Срібненській с/р на роботи з розробки детальних планів територій для будівництва та експлуатації питного водогону на території населених пунктів Срібне, Запоріжжя, Троїцьке, Горіхове, Ясенове Срібненської сільської ради - 474500 грн., на оплату робіт зі створення топографічних планів на територію населених пунктів Срібне, Запоріжжя, Троїцьке, Горіхове, Ясенове Срібненської с/р – 450370 грн., на проведення геологорозвідних робіт для проектно-кошторисної документації  водогону до сіл Срібненської с/р, а саме Срібне, Запоріжжя, Троїцьке, Горіхове – 100000 грн.</t>
  </si>
  <si>
    <t>Субвенція Срібненській сільській раді на виготовлення проекту по будівництву водогону в с.Ясенове, с.Срібне, с.Запоріжжя, с.Горіхове, с.Троїцьке Срібненської сільської ради - 740000 грн., на нове будівництво з облаштування колодязів водогону до сіл Срібненської с/р  с.Ясенове, с.Срібне, с.Запоріжжя, с.Горіхове, с.Троїцьке Покровського району Донецької області - 250000 грн.</t>
  </si>
  <si>
    <t>Субвенція Новоєлизаветівській с/р на соціально-економічний розвиток (для реалізації проектів: «Нове будівництво водогону в с.Новоєлизаветівка Покровського району Донецької області» та «Нове будівництво водогону в с.Новоєлизаветівка по вулицям Широка, Набережна Покровського району Донецької області»)</t>
  </si>
  <si>
    <t>Субвенція Новоекономічній с/р на придбання на вторинному ринку впорядкованого для постійного проживання житла  для дітей-сиріт та дітей, позбавлених батьківського піклування  та осіб з їх числа 100000 грн., на капітальний ремонт пам’ятника в с.Миколаївка «Братська могила радянським воїнам» - 240000 грн.</t>
  </si>
  <si>
    <t>Субвенція Новотроїцькій с/р на будівництво паркану на кладовище с.Жовте</t>
  </si>
  <si>
    <t>Надання натуральної допомоги у формі продуктових наборів багатодітним сім'ям, які перебувають у складних життєвих обставинах</t>
  </si>
  <si>
    <t>Надання натуральної допомоги у формі продуктових наборів особам, які отримують соціальну послугу догліду вдома у відділеннях соціальної допомоги вдома територіальних центрів соціального обслуговування</t>
  </si>
  <si>
    <t>Надання натуральної допомоги у формі продуктових наборів дітям, які перебувають у складних життєвих обставинах та перебувають на обліку служб у справах дітей</t>
  </si>
  <si>
    <t>Капітальний ремонт будівлі Новоекономічної ЗОШ Покровської районної ради Донецької області смт.Новоекономічне  вул.Гоголя, 25 Покровського району Донецької області</t>
  </si>
  <si>
    <t>Забезпечення належних умов надання освіти, в тому числі</t>
  </si>
  <si>
    <t>придбання подарунків (солодощів) до міжнародного дня захисту дітей вихованцям закладів дошкільної освіти та учням закладів загальної середньої освіти</t>
  </si>
  <si>
    <t>Співфінансування в обласний бюджет на придбання шкільних автобусів, у тому числі обладнаних місцями для дітей з особливими освітніми потребами</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</si>
</sst>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
    <numFmt numFmtId="193" formatCode="0.000"/>
    <numFmt numFmtId="194" formatCode="0.0000"/>
    <numFmt numFmtId="195" formatCode="#,##0.00\ &quot;грн.&quot;"/>
    <numFmt numFmtId="196" formatCode="0.000000"/>
    <numFmt numFmtId="197" formatCode="0.00000"/>
    <numFmt numFmtId="198" formatCode="#.##0"/>
    <numFmt numFmtId="199" formatCode="#,##0.00_ ;\-#,##0.00\ "/>
    <numFmt numFmtId="200" formatCode="000000"/>
    <numFmt numFmtId="201" formatCode="0;[Red]0"/>
    <numFmt numFmtId="202" formatCode="#,##0&quot;₴&quot;;\-#,##0&quot;₴&quot;"/>
    <numFmt numFmtId="203" formatCode="#,##0&quot;₴&quot;;[Red]\-#,##0&quot;₴&quot;"/>
    <numFmt numFmtId="204" formatCode="#,##0.00&quot;₴&quot;;\-#,##0.00&quot;₴&quot;"/>
    <numFmt numFmtId="205" formatCode="#,##0.00&quot;₴&quot;;[Red]\-#,##0.00&quot;₴&quot;"/>
    <numFmt numFmtId="206" formatCode="_-* #,##0&quot;₴&quot;_-;\-* #,##0&quot;₴&quot;_-;_-* &quot;-&quot;&quot;₴&quot;_-;_-@_-"/>
    <numFmt numFmtId="207" formatCode="_-* #,##0_₴_-;\-* #,##0_₴_-;_-* &quot;-&quot;_₴_-;_-@_-"/>
    <numFmt numFmtId="208" formatCode="_-* #,##0.00&quot;₴&quot;_-;\-* #,##0.00&quot;₴&quot;_-;_-* &quot;-&quot;??&quot;₴&quot;_-;_-@_-"/>
    <numFmt numFmtId="209" formatCode="_-* #,##0.00_₴_-;\-* #,##0.00_₴_-;_-* &quot;-&quot;??_₴_-;_-@_-"/>
    <numFmt numFmtId="210" formatCode="#,##0.0"/>
    <numFmt numFmtId="211" formatCode="#,##0.000"/>
    <numFmt numFmtId="212" formatCode="_-* #,##0_р_._-;\-* #,##0_р_._-;_-* &quot;-&quot;??_р_._-;_-@_-"/>
    <numFmt numFmtId="213" formatCode="_-* #,##0.0_р_._-;\-* #,##0.0_р_._-;_-* &quot;-&quot;??_р_._-;_-@_-"/>
    <numFmt numFmtId="214" formatCode="#,##0.0000"/>
    <numFmt numFmtId="215" formatCode="_(* #,##0.000_);_(* \(#,##0.000\);_(* &quot;-&quot;??_);_(@_)"/>
    <numFmt numFmtId="216" formatCode="#,##0.00000"/>
    <numFmt numFmtId="217" formatCode="#,##0.000000"/>
  </numFmts>
  <fonts count="54">
    <font>
      <sz val="10"/>
      <name val="Arial"/>
      <family val="0"/>
    </font>
    <font>
      <sz val="12"/>
      <name val="Arial"/>
      <family val="2"/>
    </font>
    <font>
      <b/>
      <sz val="12"/>
      <name val="Arial"/>
      <family val="2"/>
    </font>
    <font>
      <sz val="12"/>
      <name val="Times New Roman"/>
      <family val="1"/>
    </font>
    <font>
      <b/>
      <sz val="10"/>
      <name val="Arial"/>
      <family val="2"/>
    </font>
    <font>
      <u val="single"/>
      <sz val="7.5"/>
      <color indexed="12"/>
      <name val="Arial"/>
      <family val="2"/>
    </font>
    <font>
      <u val="single"/>
      <sz val="7.5"/>
      <color indexed="36"/>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0"/>
      <name val="Arial"/>
      <family val="2"/>
    </font>
    <font>
      <b/>
      <sz val="12"/>
      <name val="Times New Roman"/>
      <family val="1"/>
    </font>
    <font>
      <i/>
      <sz val="10"/>
      <name val="Arial"/>
      <family val="2"/>
    </font>
    <font>
      <sz val="10"/>
      <name val="Arial Cyr"/>
      <family val="0"/>
    </font>
    <font>
      <sz val="8"/>
      <name val="Arial"/>
      <family val="2"/>
    </font>
    <font>
      <sz val="11"/>
      <name val="Arial"/>
      <family val="2"/>
    </font>
    <font>
      <sz val="12"/>
      <color indexed="8"/>
      <name val="Arial"/>
      <family val="2"/>
    </font>
    <font>
      <sz val="11"/>
      <color indexed="8"/>
      <name val="Arial"/>
      <family val="2"/>
    </font>
    <font>
      <sz val="14"/>
      <name val="Arial"/>
      <family val="2"/>
    </font>
    <font>
      <b/>
      <i/>
      <sz val="14"/>
      <name val="Arial"/>
      <family val="2"/>
    </font>
    <font>
      <b/>
      <sz val="11"/>
      <name val="Arial"/>
      <family val="2"/>
    </font>
    <font>
      <b/>
      <sz val="14"/>
      <name val="Arial"/>
      <family val="2"/>
    </font>
    <font>
      <u val="single"/>
      <sz val="12"/>
      <name val="Arial"/>
      <family val="2"/>
    </font>
    <font>
      <sz val="10"/>
      <name val="Times New Roman"/>
      <family val="1"/>
    </font>
    <font>
      <b/>
      <sz val="10"/>
      <name val="Times New Roman"/>
      <family val="1"/>
    </font>
    <font>
      <b/>
      <i/>
      <sz val="11"/>
      <name val="Arial"/>
      <family val="2"/>
    </font>
    <font>
      <sz val="13"/>
      <name val="Arial"/>
      <family val="2"/>
    </font>
    <font>
      <b/>
      <sz val="13"/>
      <name val="Arial"/>
      <family val="2"/>
    </font>
    <font>
      <b/>
      <i/>
      <sz val="13"/>
      <name val="Arial"/>
      <family val="2"/>
    </font>
    <font>
      <b/>
      <sz val="13"/>
      <color indexed="9"/>
      <name val="Arial"/>
      <family val="2"/>
    </font>
    <font>
      <sz val="13"/>
      <color indexed="8"/>
      <name val="Arial"/>
      <family val="2"/>
    </font>
    <font>
      <sz val="13"/>
      <color indexed="8"/>
      <name val="Calibri"/>
      <family val="2"/>
    </font>
    <font>
      <b/>
      <i/>
      <sz val="10"/>
      <name val="Arial"/>
      <family val="2"/>
    </font>
    <font>
      <b/>
      <i/>
      <sz val="14"/>
      <name val="Times New Roman"/>
      <family val="1"/>
    </font>
    <font>
      <b/>
      <sz val="12"/>
      <color indexed="9"/>
      <name val="Arial"/>
      <family val="2"/>
    </font>
    <font>
      <sz val="12"/>
      <color indexed="9"/>
      <name val="Arial"/>
      <family val="2"/>
    </font>
    <font>
      <sz val="10"/>
      <color indexed="10"/>
      <name val="Arial"/>
      <family val="2"/>
    </font>
    <font>
      <b/>
      <sz val="12"/>
      <color theme="0"/>
      <name val="Arial"/>
      <family val="2"/>
    </font>
    <font>
      <sz val="12"/>
      <color theme="0"/>
      <name val="Arial"/>
      <family val="2"/>
    </font>
    <font>
      <sz val="10"/>
      <color rgb="FFFF0000"/>
      <name val="Arial"/>
      <family val="2"/>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s>
  <borders count="5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
      <left style="thin"/>
      <right style="thin"/>
      <top style="thin"/>
      <bottom>
        <color indexed="63"/>
      </bottom>
    </border>
    <border>
      <left style="medium"/>
      <right style="medium"/>
      <top>
        <color indexed="63"/>
      </top>
      <bottom>
        <color indexed="63"/>
      </bottom>
    </border>
    <border>
      <left style="medium"/>
      <right style="medium"/>
      <top style="medium"/>
      <bottom style="medium"/>
    </border>
    <border>
      <left style="medium"/>
      <right>
        <color indexed="63"/>
      </right>
      <top style="medium"/>
      <bottom style="mediu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medium"/>
      <bottom>
        <color indexed="63"/>
      </bottom>
    </border>
    <border>
      <left style="thin"/>
      <right>
        <color indexed="63"/>
      </right>
      <top style="medium"/>
      <bottom style="thin"/>
    </border>
    <border>
      <left>
        <color indexed="63"/>
      </left>
      <right style="thin"/>
      <top style="medium"/>
      <bottom style="thin"/>
    </border>
    <border>
      <left>
        <color indexed="63"/>
      </left>
      <right>
        <color indexed="63"/>
      </right>
      <top style="thin"/>
      <bottom style="thin"/>
    </border>
    <border>
      <left style="medium"/>
      <right style="medium"/>
      <top style="medium"/>
      <bottom>
        <color indexed="63"/>
      </bottom>
    </border>
    <border>
      <left style="medium"/>
      <right style="medium"/>
      <top>
        <color indexed="63"/>
      </top>
      <bottom style="medium"/>
    </border>
    <border>
      <left style="thin"/>
      <right>
        <color indexed="63"/>
      </right>
      <top>
        <color indexed="63"/>
      </top>
      <bottom>
        <color indexed="63"/>
      </bottom>
    </border>
    <border>
      <left style="thin"/>
      <right>
        <color indexed="63"/>
      </right>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thin"/>
      <right style="thin"/>
      <top>
        <color indexed="63"/>
      </top>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style="thin"/>
      <top style="medium"/>
      <bottom style="thin"/>
    </border>
    <border>
      <left style="thin"/>
      <right style="thin"/>
      <top style="thin"/>
      <bottom style="medium"/>
    </border>
    <border>
      <left style="thin"/>
      <right>
        <color indexed="63"/>
      </right>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2" borderId="0" applyNumberFormat="0" applyBorder="0" applyAlignment="0" applyProtection="0"/>
    <xf numFmtId="0" fontId="7" fillId="5" borderId="0" applyNumberFormat="0" applyBorder="0" applyAlignment="0" applyProtection="0"/>
    <xf numFmtId="0" fontId="7" fillId="3"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9" borderId="0" applyNumberFormat="0" applyBorder="0" applyAlignment="0" applyProtection="0"/>
    <xf numFmtId="0" fontId="7" fillId="3" borderId="0" applyNumberFormat="0" applyBorder="0" applyAlignment="0" applyProtection="0"/>
    <xf numFmtId="0" fontId="8" fillId="10"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10" borderId="0" applyNumberFormat="0" applyBorder="0" applyAlignment="0" applyProtection="0"/>
    <xf numFmtId="0" fontId="8" fillId="3"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0" borderId="0" applyNumberFormat="0" applyBorder="0" applyAlignment="0" applyProtection="0"/>
    <xf numFmtId="0" fontId="8" fillId="14" borderId="0" applyNumberFormat="0" applyBorder="0" applyAlignment="0" applyProtection="0"/>
    <xf numFmtId="0" fontId="9" fillId="3" borderId="1" applyNumberFormat="0" applyAlignment="0" applyProtection="0"/>
    <xf numFmtId="0" fontId="10" fillId="2" borderId="2" applyNumberFormat="0" applyAlignment="0" applyProtection="0"/>
    <xf numFmtId="0" fontId="11" fillId="2" borderId="1"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15" borderId="7" applyNumberFormat="0" applyAlignment="0" applyProtection="0"/>
    <xf numFmtId="0" fontId="17" fillId="0" borderId="0" applyNumberFormat="0" applyFill="0" applyBorder="0" applyAlignment="0" applyProtection="0"/>
    <xf numFmtId="0" fontId="18" fillId="8" borderId="0" applyNumberFormat="0" applyBorder="0" applyAlignment="0" applyProtection="0"/>
    <xf numFmtId="0" fontId="27" fillId="0" borderId="0">
      <alignment/>
      <protection/>
    </xf>
    <xf numFmtId="0" fontId="0" fillId="0" borderId="0">
      <alignment/>
      <protection/>
    </xf>
    <xf numFmtId="0" fontId="7" fillId="0" borderId="0">
      <alignment/>
      <protection/>
    </xf>
    <xf numFmtId="0" fontId="6" fillId="0" borderId="0" applyNumberFormat="0" applyFill="0" applyBorder="0" applyAlignment="0" applyProtection="0"/>
    <xf numFmtId="0" fontId="19" fillId="16" borderId="0" applyNumberFormat="0" applyBorder="0" applyAlignment="0" applyProtection="0"/>
    <xf numFmtId="0" fontId="20"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23" fillId="17" borderId="0" applyNumberFormat="0" applyBorder="0" applyAlignment="0" applyProtection="0"/>
  </cellStyleXfs>
  <cellXfs count="504">
    <xf numFmtId="0" fontId="0" fillId="0" borderId="0" xfId="0" applyAlignment="1">
      <alignment/>
    </xf>
    <xf numFmtId="0" fontId="0" fillId="0" borderId="10" xfId="0" applyBorder="1" applyAlignment="1">
      <alignment horizontal="center"/>
    </xf>
    <xf numFmtId="0" fontId="0" fillId="0" borderId="10" xfId="0" applyBorder="1" applyAlignment="1">
      <alignment/>
    </xf>
    <xf numFmtId="0" fontId="0" fillId="0" borderId="0" xfId="0" applyBorder="1" applyAlignment="1">
      <alignment/>
    </xf>
    <xf numFmtId="0" fontId="0" fillId="0" borderId="0" xfId="0" applyAlignment="1">
      <alignment horizontal="center" wrapText="1"/>
    </xf>
    <xf numFmtId="0" fontId="4" fillId="0" borderId="10" xfId="0" applyFont="1" applyBorder="1" applyAlignment="1">
      <alignment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1" fillId="0" borderId="11" xfId="0" applyFont="1" applyBorder="1" applyAlignment="1">
      <alignment horizontal="center" vertical="center" wrapText="1"/>
    </xf>
    <xf numFmtId="0" fontId="0" fillId="0" borderId="13" xfId="0" applyBorder="1" applyAlignment="1">
      <alignment/>
    </xf>
    <xf numFmtId="0" fontId="1" fillId="0" borderId="10" xfId="0" applyFont="1" applyBorder="1" applyAlignment="1">
      <alignment horizontal="center" vertical="center"/>
    </xf>
    <xf numFmtId="0" fontId="1" fillId="0" borderId="10" xfId="0" applyFont="1" applyBorder="1" applyAlignment="1">
      <alignment horizontal="center" vertical="center" wrapText="1"/>
    </xf>
    <xf numFmtId="0" fontId="0" fillId="0" borderId="10" xfId="0" applyFill="1" applyBorder="1" applyAlignment="1">
      <alignment horizontal="center"/>
    </xf>
    <xf numFmtId="0" fontId="0" fillId="0" borderId="10" xfId="0" applyBorder="1" applyAlignment="1">
      <alignment horizontal="left"/>
    </xf>
    <xf numFmtId="0" fontId="3" fillId="0" borderId="14" xfId="0" applyFont="1" applyBorder="1" applyAlignment="1">
      <alignment horizontal="justify" vertical="top" wrapText="1"/>
    </xf>
    <xf numFmtId="0" fontId="3" fillId="0" borderId="10" xfId="0" applyFont="1" applyFill="1" applyBorder="1" applyAlignment="1">
      <alignment horizontal="justify" vertical="top" wrapText="1"/>
    </xf>
    <xf numFmtId="0" fontId="0" fillId="0" borderId="10" xfId="0" applyBorder="1" applyAlignment="1">
      <alignment horizontal="left" wrapText="1"/>
    </xf>
    <xf numFmtId="0" fontId="25" fillId="0" borderId="10" xfId="0" applyFont="1" applyBorder="1" applyAlignment="1">
      <alignment horizontal="justify" vertical="top" wrapText="1"/>
    </xf>
    <xf numFmtId="192" fontId="26" fillId="0" borderId="14" xfId="0" applyNumberFormat="1" applyFont="1" applyBorder="1" applyAlignment="1">
      <alignment horizontal="left" wrapText="1"/>
    </xf>
    <xf numFmtId="192" fontId="26" fillId="0" borderId="10" xfId="0" applyNumberFormat="1" applyFont="1" applyBorder="1" applyAlignment="1">
      <alignment horizontal="left" wrapText="1"/>
    </xf>
    <xf numFmtId="0" fontId="25" fillId="0" borderId="10" xfId="0" applyFont="1" applyFill="1" applyBorder="1" applyAlignment="1">
      <alignment horizontal="justify" vertical="top" wrapText="1"/>
    </xf>
    <xf numFmtId="192" fontId="0" fillId="0" borderId="14" xfId="0" applyNumberFormat="1" applyBorder="1" applyAlignment="1">
      <alignment horizontal="left" wrapText="1"/>
    </xf>
    <xf numFmtId="0" fontId="0" fillId="0" borderId="10" xfId="0" applyBorder="1" applyAlignment="1">
      <alignment horizontal="left" vertical="center" wrapText="1"/>
    </xf>
    <xf numFmtId="192" fontId="4" fillId="0" borderId="10" xfId="0" applyNumberFormat="1" applyFont="1" applyBorder="1" applyAlignment="1">
      <alignment horizontal="left" wrapText="1"/>
    </xf>
    <xf numFmtId="0" fontId="25" fillId="0" borderId="10" xfId="0" applyFont="1" applyFill="1" applyBorder="1" applyAlignment="1">
      <alignment horizontal="justify" vertical="center" wrapText="1"/>
    </xf>
    <xf numFmtId="0" fontId="0" fillId="0" borderId="11" xfId="0" applyFont="1" applyFill="1" applyBorder="1" applyAlignment="1">
      <alignment horizontal="left" vertical="center" wrapText="1"/>
    </xf>
    <xf numFmtId="0" fontId="3" fillId="0" borderId="10" xfId="0" applyFont="1" applyFill="1" applyBorder="1" applyAlignment="1">
      <alignment horizontal="justify" vertical="center" wrapText="1"/>
    </xf>
    <xf numFmtId="192" fontId="26" fillId="0" borderId="14" xfId="0" applyNumberFormat="1" applyFont="1" applyBorder="1" applyAlignment="1">
      <alignment horizontal="left" vertical="center" wrapText="1"/>
    </xf>
    <xf numFmtId="0" fontId="4" fillId="0" borderId="10" xfId="0" applyFont="1" applyBorder="1" applyAlignment="1">
      <alignment horizontal="left"/>
    </xf>
    <xf numFmtId="0" fontId="4" fillId="0" borderId="11" xfId="0" applyFont="1" applyFill="1" applyBorder="1" applyAlignment="1">
      <alignment horizontal="left" wrapText="1"/>
    </xf>
    <xf numFmtId="0" fontId="0" fillId="0" borderId="10" xfId="0" applyFont="1" applyBorder="1" applyAlignment="1">
      <alignment/>
    </xf>
    <xf numFmtId="1" fontId="0" fillId="0" borderId="10" xfId="0" applyNumberFormat="1" applyBorder="1" applyAlignment="1">
      <alignment/>
    </xf>
    <xf numFmtId="1" fontId="4" fillId="8" borderId="10" xfId="0" applyNumberFormat="1" applyFont="1" applyFill="1" applyBorder="1" applyAlignment="1">
      <alignment/>
    </xf>
    <xf numFmtId="1" fontId="4" fillId="8" borderId="14" xfId="0" applyNumberFormat="1" applyFont="1" applyFill="1" applyBorder="1" applyAlignment="1">
      <alignment/>
    </xf>
    <xf numFmtId="1" fontId="0" fillId="0" borderId="14" xfId="0" applyNumberFormat="1" applyBorder="1" applyAlignment="1">
      <alignment/>
    </xf>
    <xf numFmtId="1" fontId="0" fillId="0" borderId="14" xfId="0" applyNumberFormat="1" applyFont="1" applyBorder="1" applyAlignment="1">
      <alignment/>
    </xf>
    <xf numFmtId="1" fontId="0" fillId="8" borderId="14" xfId="0" applyNumberFormat="1" applyFill="1" applyBorder="1" applyAlignment="1">
      <alignment/>
    </xf>
    <xf numFmtId="1" fontId="26" fillId="0" borderId="14" xfId="0" applyNumberFormat="1" applyFont="1" applyBorder="1" applyAlignment="1">
      <alignment/>
    </xf>
    <xf numFmtId="1" fontId="26" fillId="8" borderId="14" xfId="0" applyNumberFormat="1" applyFont="1" applyFill="1" applyBorder="1" applyAlignment="1">
      <alignment/>
    </xf>
    <xf numFmtId="1" fontId="4" fillId="0" borderId="14" xfId="0" applyNumberFormat="1" applyFont="1" applyBorder="1" applyAlignment="1">
      <alignment/>
    </xf>
    <xf numFmtId="1" fontId="4" fillId="8" borderId="14" xfId="0" applyNumberFormat="1" applyFont="1" applyFill="1" applyBorder="1" applyAlignment="1">
      <alignment vertical="center"/>
    </xf>
    <xf numFmtId="1" fontId="0" fillId="8" borderId="14" xfId="0" applyNumberFormat="1" applyFill="1" applyBorder="1" applyAlignment="1">
      <alignment vertical="center"/>
    </xf>
    <xf numFmtId="1" fontId="0" fillId="8" borderId="10" xfId="0" applyNumberFormat="1" applyFill="1" applyBorder="1" applyAlignment="1">
      <alignment/>
    </xf>
    <xf numFmtId="1" fontId="0" fillId="8" borderId="10" xfId="0" applyNumberFormat="1" applyFont="1" applyFill="1" applyBorder="1" applyAlignment="1">
      <alignment/>
    </xf>
    <xf numFmtId="0" fontId="0" fillId="8" borderId="14" xfId="0" applyNumberFormat="1" applyFill="1" applyBorder="1" applyAlignment="1">
      <alignment vertical="center"/>
    </xf>
    <xf numFmtId="1" fontId="26" fillId="8" borderId="14" xfId="0" applyNumberFormat="1" applyFont="1" applyFill="1" applyBorder="1" applyAlignment="1">
      <alignment vertical="center"/>
    </xf>
    <xf numFmtId="0" fontId="1" fillId="0" borderId="14" xfId="0" applyFont="1" applyBorder="1" applyAlignment="1">
      <alignment horizontal="center" vertical="center"/>
    </xf>
    <xf numFmtId="0" fontId="2" fillId="0" borderId="0" xfId="0" applyFont="1" applyAlignment="1">
      <alignment horizontal="center"/>
    </xf>
    <xf numFmtId="49" fontId="0" fillId="0" borderId="0" xfId="0" applyNumberFormat="1" applyAlignment="1">
      <alignment/>
    </xf>
    <xf numFmtId="0" fontId="1" fillId="0" borderId="0" xfId="0" applyFont="1" applyAlignment="1">
      <alignment/>
    </xf>
    <xf numFmtId="0" fontId="0" fillId="0" borderId="0" xfId="0" applyAlignment="1">
      <alignment horizontal="center"/>
    </xf>
    <xf numFmtId="49" fontId="0" fillId="0" borderId="11" xfId="0" applyNumberFormat="1" applyFont="1" applyBorder="1" applyAlignment="1">
      <alignment horizontal="center" vertical="center" wrapText="1"/>
    </xf>
    <xf numFmtId="0" fontId="0" fillId="0" borderId="10" xfId="0" applyBorder="1" applyAlignment="1">
      <alignment horizontal="center" vertical="center"/>
    </xf>
    <xf numFmtId="49" fontId="0" fillId="0" borderId="10" xfId="0" applyNumberFormat="1" applyBorder="1" applyAlignment="1">
      <alignment horizontal="center"/>
    </xf>
    <xf numFmtId="49" fontId="2" fillId="8" borderId="10" xfId="0" applyNumberFormat="1" applyFont="1" applyFill="1" applyBorder="1" applyAlignment="1">
      <alignment horizontal="center"/>
    </xf>
    <xf numFmtId="0" fontId="2" fillId="8" borderId="10" xfId="0" applyFont="1" applyFill="1" applyBorder="1" applyAlignment="1">
      <alignment horizontal="left" vertical="distributed" wrapText="1"/>
    </xf>
    <xf numFmtId="3" fontId="2" fillId="8" borderId="10" xfId="0" applyNumberFormat="1" applyFont="1" applyFill="1" applyBorder="1" applyAlignment="1">
      <alignment horizontal="center" vertical="center"/>
    </xf>
    <xf numFmtId="0" fontId="0" fillId="8" borderId="0" xfId="0" applyFill="1" applyAlignment="1">
      <alignment/>
    </xf>
    <xf numFmtId="49" fontId="2" fillId="0" borderId="10" xfId="0" applyNumberFormat="1" applyFont="1" applyFill="1" applyBorder="1" applyAlignment="1">
      <alignment horizontal="center"/>
    </xf>
    <xf numFmtId="0" fontId="1" fillId="0" borderId="10" xfId="0" applyFont="1" applyFill="1" applyBorder="1" applyAlignment="1">
      <alignment horizontal="left" vertical="distributed" wrapText="1"/>
    </xf>
    <xf numFmtId="3" fontId="2" fillId="0" borderId="10" xfId="0" applyNumberFormat="1" applyFont="1" applyFill="1" applyBorder="1" applyAlignment="1">
      <alignment horizontal="center" vertical="center"/>
    </xf>
    <xf numFmtId="0" fontId="0" fillId="0" borderId="0" xfId="0" applyFill="1" applyAlignment="1">
      <alignment/>
    </xf>
    <xf numFmtId="0" fontId="29" fillId="0" borderId="10" xfId="0" applyFont="1" applyFill="1" applyBorder="1" applyAlignment="1">
      <alignment horizontal="left" vertical="distributed" wrapText="1"/>
    </xf>
    <xf numFmtId="3" fontId="1" fillId="0" borderId="10" xfId="0" applyNumberFormat="1" applyFont="1" applyFill="1" applyBorder="1" applyAlignment="1">
      <alignment horizontal="center" vertical="center"/>
    </xf>
    <xf numFmtId="3" fontId="1" fillId="8" borderId="10" xfId="0" applyNumberFormat="1" applyFont="1" applyFill="1" applyBorder="1" applyAlignment="1">
      <alignment horizontal="center" vertical="center"/>
    </xf>
    <xf numFmtId="49" fontId="1" fillId="0" borderId="10" xfId="0" applyNumberFormat="1" applyFont="1" applyBorder="1" applyAlignment="1">
      <alignment horizontal="center" vertical="center" wrapText="1"/>
    </xf>
    <xf numFmtId="0" fontId="29" fillId="0" borderId="10" xfId="0" applyFont="1" applyBorder="1" applyAlignment="1">
      <alignment vertical="center" wrapText="1"/>
    </xf>
    <xf numFmtId="3" fontId="1" fillId="0" borderId="10" xfId="0" applyNumberFormat="1" applyFont="1" applyFill="1" applyBorder="1" applyAlignment="1">
      <alignment horizontal="center" vertical="center" wrapText="1"/>
    </xf>
    <xf numFmtId="3" fontId="1" fillId="2" borderId="10" xfId="0" applyNumberFormat="1" applyFont="1" applyFill="1" applyBorder="1" applyAlignment="1">
      <alignment horizontal="center" vertical="center" wrapText="1"/>
    </xf>
    <xf numFmtId="3" fontId="1" fillId="0" borderId="10" xfId="0" applyNumberFormat="1" applyFont="1" applyBorder="1" applyAlignment="1">
      <alignment horizontal="center" vertical="center" wrapText="1"/>
    </xf>
    <xf numFmtId="3" fontId="1" fillId="8" borderId="10" xfId="0" applyNumberFormat="1" applyFont="1" applyFill="1" applyBorder="1" applyAlignment="1">
      <alignment horizontal="center" vertical="center" wrapText="1"/>
    </xf>
    <xf numFmtId="49" fontId="1" fillId="18" borderId="10" xfId="0" applyNumberFormat="1" applyFont="1" applyFill="1" applyBorder="1" applyAlignment="1">
      <alignment horizontal="center" vertical="center" wrapText="1"/>
    </xf>
    <xf numFmtId="0" fontId="29" fillId="18" borderId="10" xfId="0" applyFont="1" applyFill="1" applyBorder="1" applyAlignment="1">
      <alignment vertical="center" wrapText="1"/>
    </xf>
    <xf numFmtId="3" fontId="1" fillId="18" borderId="10" xfId="0" applyNumberFormat="1" applyFont="1" applyFill="1" applyBorder="1" applyAlignment="1">
      <alignment horizontal="center" vertical="center" wrapText="1"/>
    </xf>
    <xf numFmtId="3" fontId="2" fillId="8"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29" fillId="0" borderId="10" xfId="0" applyFont="1" applyFill="1" applyBorder="1" applyAlignment="1">
      <alignment vertical="center" wrapText="1"/>
    </xf>
    <xf numFmtId="49" fontId="2" fillId="8" borderId="10" xfId="0" applyNumberFormat="1" applyFont="1" applyFill="1" applyBorder="1" applyAlignment="1">
      <alignment horizontal="center" vertical="center" wrapText="1"/>
    </xf>
    <xf numFmtId="49" fontId="1" fillId="8" borderId="10" xfId="0" applyNumberFormat="1" applyFont="1" applyFill="1" applyBorder="1" applyAlignment="1">
      <alignment horizontal="center" vertical="center" wrapText="1"/>
    </xf>
    <xf numFmtId="0" fontId="2" fillId="8" borderId="10" xfId="0" applyFont="1" applyFill="1" applyBorder="1" applyAlignment="1">
      <alignment vertical="center" wrapText="1"/>
    </xf>
    <xf numFmtId="3" fontId="51" fillId="8" borderId="10" xfId="0" applyNumberFormat="1" applyFont="1" applyFill="1" applyBorder="1" applyAlignment="1">
      <alignment horizontal="center" vertical="center" wrapText="1"/>
    </xf>
    <xf numFmtId="0" fontId="1" fillId="0" borderId="10" xfId="0" applyFont="1" applyFill="1" applyBorder="1" applyAlignment="1">
      <alignment vertical="center" wrapText="1"/>
    </xf>
    <xf numFmtId="3" fontId="52" fillId="8" borderId="10" xfId="0" applyNumberFormat="1" applyFont="1" applyFill="1" applyBorder="1" applyAlignment="1">
      <alignment horizontal="center" vertical="center" wrapText="1"/>
    </xf>
    <xf numFmtId="3" fontId="52" fillId="0" borderId="10" xfId="0" applyNumberFormat="1" applyFont="1" applyBorder="1" applyAlignment="1">
      <alignment horizontal="center" vertical="center" wrapText="1"/>
    </xf>
    <xf numFmtId="0" fontId="1" fillId="0" borderId="12" xfId="0" applyFont="1" applyFill="1" applyBorder="1" applyAlignment="1">
      <alignment horizontal="center" vertical="center"/>
    </xf>
    <xf numFmtId="49" fontId="1" fillId="0" borderId="12" xfId="0" applyNumberFormat="1" applyFont="1" applyFill="1" applyBorder="1" applyAlignment="1">
      <alignment horizontal="center" vertical="center"/>
    </xf>
    <xf numFmtId="0" fontId="29" fillId="0" borderId="12" xfId="0" applyFont="1" applyFill="1" applyBorder="1" applyAlignment="1">
      <alignment horizontal="left" vertical="center" wrapText="1"/>
    </xf>
    <xf numFmtId="3" fontId="52" fillId="0" borderId="10" xfId="0" applyNumberFormat="1" applyFont="1" applyFill="1" applyBorder="1" applyAlignment="1">
      <alignment horizontal="center" vertical="center" wrapText="1"/>
    </xf>
    <xf numFmtId="3" fontId="52" fillId="2" borderId="10" xfId="0" applyNumberFormat="1" applyFont="1" applyFill="1" applyBorder="1" applyAlignment="1">
      <alignment horizontal="center" vertical="center" wrapText="1"/>
    </xf>
    <xf numFmtId="0" fontId="1" fillId="0" borderId="10" xfId="0" applyFont="1" applyBorder="1" applyAlignment="1">
      <alignment vertical="center" wrapText="1"/>
    </xf>
    <xf numFmtId="3" fontId="2" fillId="0" borderId="10" xfId="0" applyNumberFormat="1" applyFont="1" applyFill="1" applyBorder="1" applyAlignment="1">
      <alignment horizontal="center" vertical="center" wrapText="1"/>
    </xf>
    <xf numFmtId="3" fontId="1" fillId="0" borderId="12" xfId="0" applyNumberFormat="1" applyFont="1" applyFill="1" applyBorder="1" applyAlignment="1">
      <alignment horizontal="center" vertical="center" wrapText="1"/>
    </xf>
    <xf numFmtId="3" fontId="1" fillId="0" borderId="12" xfId="0" applyNumberFormat="1" applyFont="1" applyBorder="1" applyAlignment="1">
      <alignment horizontal="center" vertical="center" wrapText="1"/>
    </xf>
    <xf numFmtId="3" fontId="1" fillId="8" borderId="12" xfId="0" applyNumberFormat="1" applyFont="1" applyFill="1" applyBorder="1" applyAlignment="1">
      <alignment horizontal="center" vertical="center" wrapText="1"/>
    </xf>
    <xf numFmtId="3" fontId="2" fillId="8" borderId="12" xfId="0" applyNumberFormat="1" applyFont="1" applyFill="1" applyBorder="1" applyAlignment="1">
      <alignment horizontal="center" vertical="center" wrapText="1"/>
    </xf>
    <xf numFmtId="0" fontId="53" fillId="0" borderId="0" xfId="0" applyFont="1" applyAlignment="1">
      <alignment/>
    </xf>
    <xf numFmtId="3" fontId="1" fillId="19" borderId="10" xfId="0" applyNumberFormat="1" applyFont="1" applyFill="1" applyBorder="1" applyAlignment="1">
      <alignment horizontal="center" vertical="center" wrapText="1"/>
    </xf>
    <xf numFmtId="0" fontId="29" fillId="0" borderId="10" xfId="0" applyFont="1" applyFill="1" applyBorder="1" applyAlignment="1">
      <alignment horizontal="left" vertical="center" wrapText="1"/>
    </xf>
    <xf numFmtId="3" fontId="52" fillId="19" borderId="10" xfId="0" applyNumberFormat="1" applyFont="1" applyFill="1" applyBorder="1" applyAlignment="1">
      <alignment horizontal="center" vertical="center" wrapText="1"/>
    </xf>
    <xf numFmtId="49" fontId="1" fillId="2" borderId="10" xfId="0" applyNumberFormat="1" applyFont="1" applyFill="1" applyBorder="1" applyAlignment="1">
      <alignment horizontal="center" vertical="center" wrapText="1"/>
    </xf>
    <xf numFmtId="0" fontId="29" fillId="2" borderId="10" xfId="0" applyFont="1" applyFill="1" applyBorder="1" applyAlignment="1">
      <alignment vertical="center" wrapText="1"/>
    </xf>
    <xf numFmtId="49" fontId="2" fillId="0" borderId="10" xfId="0" applyNumberFormat="1" applyFont="1" applyFill="1" applyBorder="1" applyAlignment="1">
      <alignment horizontal="center" vertical="center" wrapText="1"/>
    </xf>
    <xf numFmtId="0" fontId="29" fillId="0" borderId="0" xfId="0" applyFont="1" applyAlignment="1">
      <alignment vertical="center" wrapText="1"/>
    </xf>
    <xf numFmtId="49" fontId="1" fillId="0" borderId="10" xfId="0" applyNumberFormat="1" applyFont="1" applyBorder="1" applyAlignment="1">
      <alignment horizontal="center" vertical="center"/>
    </xf>
    <xf numFmtId="0" fontId="29" fillId="0" borderId="10" xfId="0" applyFont="1" applyBorder="1" applyAlignment="1">
      <alignment horizontal="left" vertical="center" wrapText="1"/>
    </xf>
    <xf numFmtId="49" fontId="30" fillId="0" borderId="10" xfId="0" applyNumberFormat="1" applyFont="1" applyFill="1" applyBorder="1" applyAlignment="1">
      <alignment horizontal="center" vertical="center"/>
    </xf>
    <xf numFmtId="0" fontId="30" fillId="0" borderId="10" xfId="0" applyFont="1" applyFill="1" applyBorder="1" applyAlignment="1">
      <alignment horizontal="center" vertical="center"/>
    </xf>
    <xf numFmtId="49" fontId="1" fillId="17" borderId="10" xfId="0" applyNumberFormat="1" applyFont="1" applyFill="1" applyBorder="1" applyAlignment="1">
      <alignment horizontal="center" vertical="center" wrapText="1"/>
    </xf>
    <xf numFmtId="0" fontId="29" fillId="17" borderId="10" xfId="0" applyFont="1" applyFill="1" applyBorder="1" applyAlignment="1">
      <alignment vertical="center" wrapText="1"/>
    </xf>
    <xf numFmtId="3" fontId="1" fillId="17"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xf>
    <xf numFmtId="3" fontId="1" fillId="0" borderId="14" xfId="0" applyNumberFormat="1" applyFont="1" applyFill="1" applyBorder="1" applyAlignment="1">
      <alignment horizontal="center" vertical="center" wrapText="1"/>
    </xf>
    <xf numFmtId="3" fontId="1" fillId="2" borderId="14" xfId="0" applyNumberFormat="1" applyFont="1" applyFill="1" applyBorder="1" applyAlignment="1">
      <alignment horizontal="center" vertical="center" wrapText="1"/>
    </xf>
    <xf numFmtId="3" fontId="1" fillId="0" borderId="14" xfId="0" applyNumberFormat="1" applyFont="1" applyBorder="1" applyAlignment="1">
      <alignment horizontal="center" vertical="center" wrapText="1"/>
    </xf>
    <xf numFmtId="3" fontId="1" fillId="2" borderId="12" xfId="0" applyNumberFormat="1" applyFont="1" applyFill="1" applyBorder="1" applyAlignment="1">
      <alignment horizontal="center" vertical="center" wrapText="1"/>
    </xf>
    <xf numFmtId="49" fontId="1" fillId="0" borderId="14" xfId="0" applyNumberFormat="1" applyFont="1" applyBorder="1" applyAlignment="1">
      <alignment horizontal="center" vertical="center"/>
    </xf>
    <xf numFmtId="0" fontId="29" fillId="0" borderId="14" xfId="0" applyFont="1" applyBorder="1" applyAlignment="1">
      <alignment vertical="center" wrapText="1"/>
    </xf>
    <xf numFmtId="0" fontId="29" fillId="0" borderId="10" xfId="0" applyFont="1" applyFill="1" applyBorder="1" applyAlignment="1">
      <alignment wrapText="1"/>
    </xf>
    <xf numFmtId="0" fontId="29" fillId="0" borderId="10" xfId="0" applyFont="1" applyBorder="1" applyAlignment="1">
      <alignment wrapText="1"/>
    </xf>
    <xf numFmtId="0" fontId="31" fillId="0" borderId="0" xfId="0" applyFont="1" applyAlignment="1">
      <alignment wrapText="1"/>
    </xf>
    <xf numFmtId="0" fontId="2" fillId="8"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49" fontId="1" fillId="0" borderId="10" xfId="0" applyNumberFormat="1" applyFont="1" applyBorder="1" applyAlignment="1">
      <alignment horizontal="right" vertical="center" wrapText="1"/>
    </xf>
    <xf numFmtId="49" fontId="1" fillId="8" borderId="10" xfId="0" applyNumberFormat="1" applyFont="1" applyFill="1" applyBorder="1" applyAlignment="1">
      <alignment horizontal="right" vertical="center" wrapText="1"/>
    </xf>
    <xf numFmtId="49" fontId="1" fillId="0" borderId="10" xfId="0" applyNumberFormat="1" applyFont="1" applyFill="1" applyBorder="1" applyAlignment="1">
      <alignment horizontal="right" vertical="center" wrapText="1"/>
    </xf>
    <xf numFmtId="0" fontId="0" fillId="0" borderId="0" xfId="0" applyFont="1" applyFill="1" applyAlignment="1">
      <alignment/>
    </xf>
    <xf numFmtId="3" fontId="51" fillId="0" borderId="10" xfId="0" applyNumberFormat="1" applyFont="1" applyFill="1" applyBorder="1" applyAlignment="1">
      <alignment horizontal="center" vertical="center" wrapText="1"/>
    </xf>
    <xf numFmtId="49" fontId="32" fillId="8" borderId="10" xfId="0" applyNumberFormat="1" applyFont="1" applyFill="1" applyBorder="1" applyAlignment="1">
      <alignment vertical="center" wrapText="1"/>
    </xf>
    <xf numFmtId="0" fontId="33" fillId="8" borderId="10" xfId="0" applyFont="1" applyFill="1" applyBorder="1" applyAlignment="1">
      <alignment vertical="center" wrapText="1"/>
    </xf>
    <xf numFmtId="3" fontId="33" fillId="8" borderId="10" xfId="0" applyNumberFormat="1" applyFont="1" applyFill="1" applyBorder="1" applyAlignment="1">
      <alignment horizontal="center" vertical="center" wrapText="1"/>
    </xf>
    <xf numFmtId="211" fontId="0" fillId="0" borderId="0" xfId="0" applyNumberFormat="1" applyAlignment="1">
      <alignment/>
    </xf>
    <xf numFmtId="49" fontId="0" fillId="0" borderId="0" xfId="0" applyNumberFormat="1" applyFill="1" applyAlignment="1">
      <alignment/>
    </xf>
    <xf numFmtId="0" fontId="0" fillId="0" borderId="0" xfId="0" applyFill="1" applyAlignment="1">
      <alignment wrapText="1"/>
    </xf>
    <xf numFmtId="0" fontId="0" fillId="0" borderId="0" xfId="0" applyFont="1" applyAlignment="1">
      <alignment/>
    </xf>
    <xf numFmtId="0" fontId="4" fillId="0" borderId="0" xfId="0" applyFont="1" applyAlignment="1">
      <alignment horizontal="center"/>
    </xf>
    <xf numFmtId="0" fontId="34" fillId="0" borderId="0" xfId="0" applyFont="1" applyAlignment="1">
      <alignment horizontal="center"/>
    </xf>
    <xf numFmtId="0" fontId="35" fillId="0" borderId="0" xfId="0" applyFont="1" applyAlignment="1">
      <alignment horizontal="center"/>
    </xf>
    <xf numFmtId="0" fontId="32" fillId="0" borderId="0" xfId="0" applyFont="1" applyAlignment="1">
      <alignment/>
    </xf>
    <xf numFmtId="0" fontId="0" fillId="0" borderId="0" xfId="0" applyFont="1" applyAlignment="1">
      <alignment horizontal="center" wrapText="1"/>
    </xf>
    <xf numFmtId="0" fontId="4" fillId="0" borderId="0" xfId="0" applyFont="1" applyAlignment="1">
      <alignment horizontal="center" wrapText="1"/>
    </xf>
    <xf numFmtId="0" fontId="34" fillId="0" borderId="0" xfId="0" applyFont="1" applyAlignment="1">
      <alignment horizontal="center" wrapText="1"/>
    </xf>
    <xf numFmtId="0" fontId="37" fillId="0" borderId="0" xfId="0" applyFont="1" applyAlignment="1">
      <alignment/>
    </xf>
    <xf numFmtId="0" fontId="38" fillId="0" borderId="0" xfId="0" applyFont="1" applyAlignment="1">
      <alignment horizontal="center"/>
    </xf>
    <xf numFmtId="0" fontId="37" fillId="0" borderId="0" xfId="0" applyFont="1" applyAlignment="1">
      <alignment/>
    </xf>
    <xf numFmtId="0" fontId="0" fillId="0" borderId="15" xfId="0" applyBorder="1" applyAlignment="1">
      <alignment horizontal="center" vertical="center"/>
    </xf>
    <xf numFmtId="0" fontId="0" fillId="0" borderId="15" xfId="0" applyBorder="1" applyAlignment="1">
      <alignment vertical="center"/>
    </xf>
    <xf numFmtId="0" fontId="2"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Border="1" applyAlignment="1">
      <alignment horizontal="center" vertical="center" wrapText="1"/>
    </xf>
    <xf numFmtId="0" fontId="0" fillId="0" borderId="16" xfId="0" applyBorder="1" applyAlignment="1">
      <alignment horizontal="center" vertical="center" wrapText="1"/>
    </xf>
    <xf numFmtId="0" fontId="2" fillId="0" borderId="16" xfId="0" applyFont="1" applyBorder="1" applyAlignment="1">
      <alignment vertical="center" wrapText="1"/>
    </xf>
    <xf numFmtId="0" fontId="2" fillId="0" borderId="16" xfId="0" applyFont="1" applyBorder="1" applyAlignment="1">
      <alignment horizontal="center" vertical="center" wrapText="1"/>
    </xf>
    <xf numFmtId="0" fontId="0" fillId="0" borderId="12" xfId="0" applyFont="1" applyBorder="1" applyAlignment="1">
      <alignment/>
    </xf>
    <xf numFmtId="0" fontId="4" fillId="0" borderId="12" xfId="0" applyFont="1" applyBorder="1" applyAlignment="1">
      <alignment/>
    </xf>
    <xf numFmtId="0" fontId="4" fillId="0" borderId="12" xfId="0" applyFont="1" applyBorder="1" applyAlignment="1">
      <alignment horizontal="center"/>
    </xf>
    <xf numFmtId="0" fontId="1" fillId="0" borderId="12" xfId="0" applyFont="1" applyBorder="1" applyAlignment="1">
      <alignment/>
    </xf>
    <xf numFmtId="0" fontId="2" fillId="0" borderId="12" xfId="0" applyFont="1" applyBorder="1" applyAlignment="1">
      <alignment horizontal="center"/>
    </xf>
    <xf numFmtId="193" fontId="2" fillId="0" borderId="12" xfId="0" applyNumberFormat="1" applyFont="1" applyBorder="1" applyAlignment="1">
      <alignment horizontal="center"/>
    </xf>
    <xf numFmtId="0" fontId="0" fillId="0" borderId="10" xfId="0" applyFont="1" applyBorder="1" applyAlignment="1">
      <alignment horizontal="justify" vertical="top" wrapText="1"/>
    </xf>
    <xf numFmtId="1" fontId="40" fillId="0" borderId="10" xfId="0" applyNumberFormat="1" applyFont="1" applyBorder="1" applyAlignment="1">
      <alignment horizontal="right" vertical="top" wrapText="1"/>
    </xf>
    <xf numFmtId="1" fontId="41" fillId="0" borderId="10" xfId="0" applyNumberFormat="1" applyFont="1" applyBorder="1" applyAlignment="1">
      <alignment horizontal="center" vertical="top" wrapText="1"/>
    </xf>
    <xf numFmtId="192" fontId="40" fillId="0" borderId="10" xfId="0" applyNumberFormat="1" applyFont="1" applyBorder="1" applyAlignment="1">
      <alignment/>
    </xf>
    <xf numFmtId="1" fontId="40" fillId="0" borderId="10" xfId="0" applyNumberFormat="1" applyFont="1" applyBorder="1" applyAlignment="1">
      <alignment/>
    </xf>
    <xf numFmtId="1" fontId="41" fillId="0" borderId="10" xfId="0" applyNumberFormat="1" applyFont="1" applyBorder="1" applyAlignment="1">
      <alignment horizontal="center"/>
    </xf>
    <xf numFmtId="2" fontId="41" fillId="0" borderId="10" xfId="0" applyNumberFormat="1" applyFont="1" applyBorder="1" applyAlignment="1">
      <alignment/>
    </xf>
    <xf numFmtId="192" fontId="41" fillId="0" borderId="10" xfId="0" applyNumberFormat="1" applyFont="1" applyBorder="1" applyAlignment="1">
      <alignment/>
    </xf>
    <xf numFmtId="192" fontId="41" fillId="0" borderId="10" xfId="0" applyNumberFormat="1" applyFont="1" applyBorder="1" applyAlignment="1">
      <alignment horizontal="center"/>
    </xf>
    <xf numFmtId="2" fontId="41" fillId="0" borderId="10" xfId="0" applyNumberFormat="1" applyFont="1" applyBorder="1" applyAlignment="1">
      <alignment horizontal="center"/>
    </xf>
    <xf numFmtId="1" fontId="40" fillId="0" borderId="10" xfId="0" applyNumberFormat="1" applyFont="1" applyBorder="1" applyAlignment="1">
      <alignment horizontal="right"/>
    </xf>
    <xf numFmtId="193" fontId="41" fillId="0" borderId="10" xfId="0" applyNumberFormat="1" applyFont="1" applyBorder="1" applyAlignment="1">
      <alignment/>
    </xf>
    <xf numFmtId="1" fontId="40" fillId="0" borderId="10" xfId="0" applyNumberFormat="1" applyFont="1" applyFill="1" applyBorder="1" applyAlignment="1">
      <alignment horizontal="right"/>
    </xf>
    <xf numFmtId="0" fontId="0" fillId="0" borderId="10" xfId="0" applyFont="1" applyBorder="1" applyAlignment="1">
      <alignment/>
    </xf>
    <xf numFmtId="1" fontId="41" fillId="0" borderId="10" xfId="0" applyNumberFormat="1" applyFont="1" applyBorder="1" applyAlignment="1">
      <alignment/>
    </xf>
    <xf numFmtId="0" fontId="42" fillId="6" borderId="10" xfId="0" applyFont="1" applyFill="1" applyBorder="1" applyAlignment="1">
      <alignment horizontal="justify" vertical="top" wrapText="1"/>
    </xf>
    <xf numFmtId="1" fontId="41" fillId="6" borderId="10" xfId="0" applyNumberFormat="1" applyFont="1" applyFill="1" applyBorder="1" applyAlignment="1">
      <alignment/>
    </xf>
    <xf numFmtId="1" fontId="41" fillId="6" borderId="10" xfId="0" applyNumberFormat="1" applyFont="1" applyFill="1" applyBorder="1" applyAlignment="1">
      <alignment horizontal="center"/>
    </xf>
    <xf numFmtId="192" fontId="41" fillId="6" borderId="10" xfId="0" applyNumberFormat="1" applyFont="1" applyFill="1" applyBorder="1" applyAlignment="1">
      <alignment/>
    </xf>
    <xf numFmtId="193" fontId="41" fillId="6" borderId="10" xfId="0" applyNumberFormat="1" applyFont="1" applyFill="1" applyBorder="1" applyAlignment="1">
      <alignment/>
    </xf>
    <xf numFmtId="192" fontId="41" fillId="6" borderId="10" xfId="0" applyNumberFormat="1" applyFont="1" applyFill="1" applyBorder="1" applyAlignment="1">
      <alignment horizontal="center"/>
    </xf>
    <xf numFmtId="193" fontId="41" fillId="6" borderId="10" xfId="0" applyNumberFormat="1" applyFont="1" applyFill="1" applyBorder="1" applyAlignment="1">
      <alignment horizontal="center"/>
    </xf>
    <xf numFmtId="0" fontId="0" fillId="6" borderId="0" xfId="0" applyFill="1" applyAlignment="1">
      <alignment/>
    </xf>
    <xf numFmtId="0" fontId="0" fillId="0" borderId="10" xfId="0" applyFont="1" applyFill="1" applyBorder="1" applyAlignment="1">
      <alignment/>
    </xf>
    <xf numFmtId="0" fontId="40" fillId="0" borderId="10" xfId="0" applyFont="1" applyFill="1" applyBorder="1" applyAlignment="1">
      <alignment/>
    </xf>
    <xf numFmtId="0" fontId="41" fillId="0" borderId="10" xfId="0" applyFont="1" applyFill="1" applyBorder="1" applyAlignment="1">
      <alignment/>
    </xf>
    <xf numFmtId="0" fontId="41" fillId="0" borderId="10" xfId="0" applyFont="1" applyFill="1" applyBorder="1" applyAlignment="1">
      <alignment horizontal="center"/>
    </xf>
    <xf numFmtId="2" fontId="40" fillId="0" borderId="10" xfId="0" applyNumberFormat="1" applyFont="1" applyFill="1" applyBorder="1" applyAlignment="1">
      <alignment/>
    </xf>
    <xf numFmtId="192" fontId="40" fillId="0" borderId="10" xfId="0" applyNumberFormat="1" applyFont="1" applyFill="1" applyBorder="1" applyAlignment="1">
      <alignment/>
    </xf>
    <xf numFmtId="2" fontId="41" fillId="0" borderId="10" xfId="0" applyNumberFormat="1" applyFont="1" applyFill="1" applyBorder="1" applyAlignment="1">
      <alignment horizontal="center"/>
    </xf>
    <xf numFmtId="2" fontId="41" fillId="0" borderId="10" xfId="0" applyNumberFormat="1" applyFont="1" applyFill="1" applyBorder="1" applyAlignment="1">
      <alignment/>
    </xf>
    <xf numFmtId="192" fontId="41" fillId="0" borderId="10" xfId="0" applyNumberFormat="1" applyFont="1" applyFill="1" applyBorder="1" applyAlignment="1">
      <alignment/>
    </xf>
    <xf numFmtId="192" fontId="41" fillId="0" borderId="10" xfId="0" applyNumberFormat="1" applyFont="1" applyFill="1" applyBorder="1" applyAlignment="1">
      <alignment horizontal="center"/>
    </xf>
    <xf numFmtId="0" fontId="4" fillId="0" borderId="10" xfId="0" applyFont="1" applyFill="1" applyBorder="1" applyAlignment="1">
      <alignment wrapText="1"/>
    </xf>
    <xf numFmtId="0" fontId="4" fillId="0" borderId="10" xfId="0" applyFont="1" applyFill="1" applyBorder="1" applyAlignment="1">
      <alignment horizontal="justify" vertical="top" wrapText="1"/>
    </xf>
    <xf numFmtId="0" fontId="40" fillId="0" borderId="10" xfId="0" applyFont="1" applyFill="1" applyBorder="1" applyAlignment="1">
      <alignment horizontal="justify" vertical="top" wrapText="1"/>
    </xf>
    <xf numFmtId="0" fontId="41" fillId="0" borderId="10" xfId="0" applyFont="1" applyFill="1" applyBorder="1" applyAlignment="1">
      <alignment vertical="top" wrapText="1"/>
    </xf>
    <xf numFmtId="192" fontId="40" fillId="0" borderId="10" xfId="0" applyNumberFormat="1" applyFont="1" applyFill="1" applyBorder="1" applyAlignment="1">
      <alignment horizontal="center"/>
    </xf>
    <xf numFmtId="0" fontId="0" fillId="0" borderId="10" xfId="0" applyFont="1" applyFill="1" applyBorder="1" applyAlignment="1">
      <alignment horizontal="justify" vertical="top" wrapText="1"/>
    </xf>
    <xf numFmtId="0" fontId="0" fillId="0" borderId="10" xfId="0" applyFont="1" applyFill="1" applyBorder="1" applyAlignment="1">
      <alignment vertical="center" wrapText="1"/>
    </xf>
    <xf numFmtId="0" fontId="40" fillId="0" borderId="10" xfId="0" applyFont="1" applyFill="1" applyBorder="1" applyAlignment="1">
      <alignment horizontal="justify" vertical="center" wrapText="1"/>
    </xf>
    <xf numFmtId="1" fontId="40" fillId="0" borderId="10" xfId="0" applyNumberFormat="1" applyFont="1" applyFill="1" applyBorder="1" applyAlignment="1">
      <alignment horizontal="center" vertical="center" wrapText="1"/>
    </xf>
    <xf numFmtId="1" fontId="42" fillId="0" borderId="10" xfId="0" applyNumberFormat="1" applyFont="1" applyFill="1" applyBorder="1" applyAlignment="1">
      <alignment horizontal="center" vertical="center" wrapText="1"/>
    </xf>
    <xf numFmtId="1" fontId="41" fillId="0" borderId="10" xfId="0" applyNumberFormat="1" applyFont="1" applyBorder="1" applyAlignment="1">
      <alignment horizontal="center" vertical="center" wrapText="1"/>
    </xf>
    <xf numFmtId="1" fontId="41" fillId="0" borderId="10" xfId="0" applyNumberFormat="1" applyFont="1" applyFill="1" applyBorder="1" applyAlignment="1">
      <alignment vertical="center" wrapText="1"/>
    </xf>
    <xf numFmtId="1" fontId="41" fillId="0" borderId="10" xfId="0" applyNumberFormat="1" applyFont="1" applyFill="1" applyBorder="1" applyAlignment="1">
      <alignment horizontal="center" vertical="center" wrapText="1"/>
    </xf>
    <xf numFmtId="1" fontId="40" fillId="0" borderId="10" xfId="0" applyNumberFormat="1" applyFont="1" applyFill="1" applyBorder="1" applyAlignment="1">
      <alignment vertical="center" wrapText="1"/>
    </xf>
    <xf numFmtId="1" fontId="43" fillId="0" borderId="10" xfId="0" applyNumberFormat="1" applyFont="1" applyFill="1" applyBorder="1" applyAlignment="1">
      <alignment vertical="center" wrapText="1"/>
    </xf>
    <xf numFmtId="0" fontId="0" fillId="0" borderId="0" xfId="0" applyAlignment="1">
      <alignment vertical="center"/>
    </xf>
    <xf numFmtId="1" fontId="44" fillId="0" borderId="10" xfId="55" applyNumberFormat="1" applyFont="1" applyBorder="1" applyAlignment="1">
      <alignment horizontal="center" vertical="center"/>
      <protection/>
    </xf>
    <xf numFmtId="1" fontId="45" fillId="0" borderId="10" xfId="55" applyNumberFormat="1" applyFont="1" applyBorder="1" applyAlignment="1">
      <alignment horizontal="center" vertical="center"/>
      <protection/>
    </xf>
    <xf numFmtId="1" fontId="40" fillId="0" borderId="10" xfId="0" applyNumberFormat="1" applyFont="1" applyFill="1" applyBorder="1" applyAlignment="1">
      <alignment vertical="center"/>
    </xf>
    <xf numFmtId="1" fontId="41" fillId="0" borderId="10" xfId="0" applyNumberFormat="1" applyFont="1" applyBorder="1" applyAlignment="1">
      <alignment horizontal="center" vertical="center"/>
    </xf>
    <xf numFmtId="1" fontId="43" fillId="0" borderId="10" xfId="0" applyNumberFormat="1" applyFont="1" applyFill="1" applyBorder="1" applyAlignment="1">
      <alignment vertical="center"/>
    </xf>
    <xf numFmtId="1" fontId="41" fillId="0" borderId="10" xfId="0" applyNumberFormat="1" applyFont="1" applyFill="1" applyBorder="1" applyAlignment="1">
      <alignment vertical="center"/>
    </xf>
    <xf numFmtId="0" fontId="0" fillId="0" borderId="10" xfId="0" applyFont="1" applyFill="1" applyBorder="1" applyAlignment="1">
      <alignment wrapText="1"/>
    </xf>
    <xf numFmtId="1" fontId="41" fillId="0" borderId="10" xfId="0" applyNumberFormat="1" applyFont="1" applyFill="1" applyBorder="1" applyAlignment="1">
      <alignment horizontal="center" vertical="top" wrapText="1"/>
    </xf>
    <xf numFmtId="1" fontId="41" fillId="0" borderId="10" xfId="0" applyNumberFormat="1" applyFont="1" applyFill="1" applyBorder="1" applyAlignment="1">
      <alignment vertical="top" wrapText="1"/>
    </xf>
    <xf numFmtId="1" fontId="40" fillId="0" borderId="10" xfId="0" applyNumberFormat="1" applyFont="1" applyFill="1" applyBorder="1" applyAlignment="1">
      <alignment/>
    </xf>
    <xf numFmtId="1" fontId="43" fillId="0" borderId="10" xfId="0" applyNumberFormat="1" applyFont="1" applyFill="1" applyBorder="1" applyAlignment="1">
      <alignment/>
    </xf>
    <xf numFmtId="1" fontId="41" fillId="0" borderId="10" xfId="0" applyNumberFormat="1" applyFont="1" applyFill="1" applyBorder="1" applyAlignment="1">
      <alignment/>
    </xf>
    <xf numFmtId="0" fontId="40" fillId="0" borderId="10" xfId="0" applyFont="1" applyFill="1" applyBorder="1" applyAlignment="1">
      <alignment horizontal="center" vertical="center"/>
    </xf>
    <xf numFmtId="1" fontId="40" fillId="0" borderId="10" xfId="0" applyNumberFormat="1" applyFont="1" applyFill="1" applyBorder="1" applyAlignment="1">
      <alignment horizontal="center" vertical="center"/>
    </xf>
    <xf numFmtId="1" fontId="41" fillId="0" borderId="10" xfId="0" applyNumberFormat="1" applyFont="1" applyFill="1" applyBorder="1" applyAlignment="1">
      <alignment horizontal="center" vertical="center"/>
    </xf>
    <xf numFmtId="0" fontId="46" fillId="8" borderId="10" xfId="0" applyFont="1" applyFill="1" applyBorder="1" applyAlignment="1">
      <alignment horizontal="justify" vertical="top" wrapText="1"/>
    </xf>
    <xf numFmtId="0" fontId="41" fillId="8" borderId="10" xfId="0" applyFont="1" applyFill="1" applyBorder="1" applyAlignment="1">
      <alignment horizontal="center" vertical="top" wrapText="1"/>
    </xf>
    <xf numFmtId="1" fontId="41" fillId="8" borderId="10" xfId="0" applyNumberFormat="1" applyFont="1" applyFill="1" applyBorder="1" applyAlignment="1">
      <alignment horizontal="center" vertical="top" wrapText="1"/>
    </xf>
    <xf numFmtId="1" fontId="42" fillId="8" borderId="10" xfId="0" applyNumberFormat="1" applyFont="1" applyFill="1" applyBorder="1" applyAlignment="1">
      <alignment horizontal="center" vertical="top" wrapText="1"/>
    </xf>
    <xf numFmtId="1" fontId="41" fillId="8" borderId="10" xfId="0" applyNumberFormat="1" applyFont="1" applyFill="1" applyBorder="1" applyAlignment="1">
      <alignment horizontal="center"/>
    </xf>
    <xf numFmtId="0" fontId="46" fillId="0" borderId="10" xfId="0" applyFont="1" applyFill="1" applyBorder="1" applyAlignment="1">
      <alignment horizontal="justify" vertical="top" wrapText="1"/>
    </xf>
    <xf numFmtId="0" fontId="42" fillId="0" borderId="10" xfId="0" applyFont="1" applyFill="1" applyBorder="1" applyAlignment="1">
      <alignment horizontal="justify" vertical="top" wrapText="1"/>
    </xf>
    <xf numFmtId="0" fontId="42" fillId="0" borderId="10" xfId="0" applyFont="1" applyFill="1" applyBorder="1" applyAlignment="1">
      <alignment vertical="top" wrapText="1"/>
    </xf>
    <xf numFmtId="0" fontId="42" fillId="0" borderId="10" xfId="0" applyFont="1" applyFill="1" applyBorder="1" applyAlignment="1">
      <alignment horizontal="center" vertical="top" wrapText="1"/>
    </xf>
    <xf numFmtId="192" fontId="42" fillId="0" borderId="10" xfId="0" applyNumberFormat="1" applyFont="1" applyFill="1" applyBorder="1" applyAlignment="1">
      <alignment vertical="top" wrapText="1"/>
    </xf>
    <xf numFmtId="1" fontId="42" fillId="0" borderId="10" xfId="0" applyNumberFormat="1" applyFont="1" applyFill="1" applyBorder="1" applyAlignment="1">
      <alignment horizontal="center" vertical="top" wrapText="1"/>
    </xf>
    <xf numFmtId="1" fontId="41" fillId="0" borderId="10" xfId="0" applyNumberFormat="1" applyFont="1" applyFill="1" applyBorder="1" applyAlignment="1">
      <alignment horizontal="center"/>
    </xf>
    <xf numFmtId="0" fontId="46" fillId="6" borderId="10" xfId="0" applyFont="1" applyFill="1" applyBorder="1" applyAlignment="1">
      <alignment horizontal="justify" vertical="top" wrapText="1"/>
    </xf>
    <xf numFmtId="0" fontId="42" fillId="6" borderId="10" xfId="0" applyFont="1" applyFill="1" applyBorder="1" applyAlignment="1">
      <alignment horizontal="center" vertical="top" wrapText="1"/>
    </xf>
    <xf numFmtId="1" fontId="42" fillId="6" borderId="10" xfId="0" applyNumberFormat="1" applyFont="1" applyFill="1" applyBorder="1" applyAlignment="1">
      <alignment horizontal="center" vertical="top" wrapText="1"/>
    </xf>
    <xf numFmtId="1" fontId="41" fillId="6" borderId="10" xfId="0" applyNumberFormat="1" applyFont="1" applyFill="1" applyBorder="1" applyAlignment="1">
      <alignment horizontal="center" vertical="top" wrapText="1"/>
    </xf>
    <xf numFmtId="192" fontId="42" fillId="0" borderId="10" xfId="0" applyNumberFormat="1" applyFont="1" applyFill="1" applyBorder="1" applyAlignment="1">
      <alignment horizontal="right" vertical="top" wrapText="1"/>
    </xf>
    <xf numFmtId="0" fontId="41" fillId="0" borderId="10" xfId="0" applyFont="1" applyBorder="1" applyAlignment="1">
      <alignment horizontal="center" vertical="top" wrapText="1"/>
    </xf>
    <xf numFmtId="0" fontId="33" fillId="6" borderId="10" xfId="0" applyFont="1" applyFill="1" applyBorder="1" applyAlignment="1">
      <alignment/>
    </xf>
    <xf numFmtId="1" fontId="42" fillId="6" borderId="10" xfId="0" applyNumberFormat="1" applyFont="1" applyFill="1" applyBorder="1" applyAlignment="1">
      <alignment horizontal="center"/>
    </xf>
    <xf numFmtId="193" fontId="32" fillId="6" borderId="0" xfId="0" applyNumberFormat="1" applyFont="1" applyFill="1" applyAlignment="1">
      <alignment/>
    </xf>
    <xf numFmtId="0" fontId="32" fillId="6" borderId="0" xfId="0" applyFont="1" applyFill="1" applyAlignment="1">
      <alignment/>
    </xf>
    <xf numFmtId="0" fontId="0" fillId="0" borderId="10" xfId="0" applyFont="1" applyFill="1" applyBorder="1" applyAlignment="1">
      <alignment horizontal="center" vertical="center" wrapText="1"/>
    </xf>
    <xf numFmtId="0" fontId="0" fillId="0" borderId="0" xfId="0" applyAlignment="1">
      <alignment horizontal="center" vertical="center"/>
    </xf>
    <xf numFmtId="0" fontId="4" fillId="0" borderId="12" xfId="0" applyFont="1" applyBorder="1" applyAlignment="1">
      <alignment horizontal="center" vertical="center"/>
    </xf>
    <xf numFmtId="49" fontId="4" fillId="0" borderId="10" xfId="0" applyNumberFormat="1" applyFont="1" applyBorder="1" applyAlignment="1">
      <alignment horizontal="center" vertical="center"/>
    </xf>
    <xf numFmtId="0" fontId="4" fillId="0" borderId="18" xfId="0" applyFont="1" applyBorder="1" applyAlignment="1">
      <alignment horizontal="center" vertical="center" wrapText="1"/>
    </xf>
    <xf numFmtId="1" fontId="34" fillId="0" borderId="12" xfId="0" applyNumberFormat="1" applyFont="1" applyFill="1" applyBorder="1" applyAlignment="1">
      <alignment horizontal="center" vertical="center" wrapText="1"/>
    </xf>
    <xf numFmtId="0" fontId="4" fillId="0" borderId="0" xfId="0" applyFont="1" applyAlignment="1">
      <alignment horizontal="center" vertical="center"/>
    </xf>
    <xf numFmtId="49" fontId="0" fillId="0" borderId="10" xfId="0" applyNumberFormat="1" applyFont="1" applyBorder="1" applyAlignment="1">
      <alignment horizontal="center" vertical="center" wrapText="1"/>
    </xf>
    <xf numFmtId="49" fontId="0" fillId="0" borderId="19" xfId="0" applyNumberFormat="1" applyFont="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20" xfId="0" applyNumberFormat="1" applyFont="1" applyBorder="1" applyAlignment="1">
      <alignment horizontal="center" vertical="center" wrapText="1"/>
    </xf>
    <xf numFmtId="49" fontId="0" fillId="0" borderId="20" xfId="0" applyNumberFormat="1" applyFont="1" applyFill="1" applyBorder="1" applyAlignment="1">
      <alignment horizontal="center" vertical="center" wrapText="1"/>
    </xf>
    <xf numFmtId="1" fontId="29" fillId="0" borderId="10" xfId="0" applyNumberFormat="1" applyFont="1" applyBorder="1" applyAlignment="1">
      <alignment horizontal="center" vertical="center"/>
    </xf>
    <xf numFmtId="1" fontId="29" fillId="0" borderId="10" xfId="0" applyNumberFormat="1" applyFont="1" applyFill="1" applyBorder="1" applyAlignment="1">
      <alignment horizontal="center" vertical="center" wrapText="1"/>
    </xf>
    <xf numFmtId="0" fontId="0" fillId="0" borderId="10" xfId="0" applyFill="1" applyBorder="1" applyAlignment="1">
      <alignment horizontal="center" vertical="center"/>
    </xf>
    <xf numFmtId="1" fontId="29" fillId="0" borderId="12" xfId="0" applyNumberFormat="1" applyFont="1" applyFill="1" applyBorder="1" applyAlignment="1">
      <alignment horizontal="center" vertical="center" wrapText="1"/>
    </xf>
    <xf numFmtId="0" fontId="0" fillId="0" borderId="0" xfId="0" applyFill="1" applyAlignment="1">
      <alignment horizontal="center" vertical="center"/>
    </xf>
    <xf numFmtId="49" fontId="29" fillId="0" borderId="12" xfId="0" applyNumberFormat="1" applyFont="1" applyFill="1" applyBorder="1" applyAlignment="1">
      <alignment horizontal="center" vertical="center" wrapText="1"/>
    </xf>
    <xf numFmtId="0" fontId="4" fillId="0" borderId="10" xfId="0" applyFont="1" applyBorder="1" applyAlignment="1">
      <alignment horizontal="center" vertical="center"/>
    </xf>
    <xf numFmtId="49" fontId="4" fillId="0" borderId="10" xfId="0" applyNumberFormat="1" applyFont="1" applyBorder="1" applyAlignment="1">
      <alignment horizontal="center" vertical="center" wrapText="1"/>
    </xf>
    <xf numFmtId="49" fontId="4" fillId="0" borderId="20" xfId="0" applyNumberFormat="1" applyFont="1" applyBorder="1" applyAlignment="1">
      <alignment horizontal="center" vertical="center" wrapText="1"/>
    </xf>
    <xf numFmtId="1" fontId="34"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0" fillId="0" borderId="0" xfId="0" applyFont="1" applyAlignment="1">
      <alignment horizontal="center" vertical="center"/>
    </xf>
    <xf numFmtId="49" fontId="0" fillId="0" borderId="0" xfId="0" applyNumberFormat="1" applyFont="1" applyBorder="1" applyAlignment="1">
      <alignment horizontal="center" vertical="center" wrapText="1"/>
    </xf>
    <xf numFmtId="49" fontId="29" fillId="0" borderId="10" xfId="0" applyNumberFormat="1" applyFont="1" applyFill="1" applyBorder="1" applyAlignment="1">
      <alignment horizontal="center" vertical="center" wrapText="1"/>
    </xf>
    <xf numFmtId="0" fontId="0" fillId="0" borderId="0" xfId="0" applyFont="1" applyAlignment="1">
      <alignment horizontal="left" vertical="center"/>
    </xf>
    <xf numFmtId="49" fontId="0" fillId="0" borderId="18" xfId="0" applyNumberFormat="1" applyFont="1" applyFill="1" applyBorder="1" applyAlignment="1">
      <alignment horizontal="center" vertical="center" wrapText="1"/>
    </xf>
    <xf numFmtId="1" fontId="29" fillId="20" borderId="10" xfId="0" applyNumberFormat="1" applyFont="1" applyFill="1" applyBorder="1" applyAlignment="1">
      <alignment horizontal="center" vertical="center" wrapText="1"/>
    </xf>
    <xf numFmtId="0" fontId="0" fillId="20" borderId="10" xfId="0" applyFont="1" applyFill="1" applyBorder="1" applyAlignment="1">
      <alignment horizontal="center" vertical="center"/>
    </xf>
    <xf numFmtId="49" fontId="0" fillId="20" borderId="10" xfId="0" applyNumberFormat="1" applyFont="1" applyFill="1" applyBorder="1" applyAlignment="1">
      <alignment horizontal="center" vertical="center" wrapText="1"/>
    </xf>
    <xf numFmtId="49" fontId="0" fillId="20" borderId="18" xfId="0" applyNumberFormat="1" applyFont="1" applyFill="1" applyBorder="1" applyAlignment="1">
      <alignment horizontal="center" vertical="center" wrapText="1"/>
    </xf>
    <xf numFmtId="0" fontId="0" fillId="20" borderId="0" xfId="0" applyFont="1" applyFill="1" applyAlignment="1">
      <alignment horizontal="center" vertical="center"/>
    </xf>
    <xf numFmtId="0" fontId="0" fillId="0" borderId="10" xfId="0" applyNumberFormat="1" applyFont="1" applyBorder="1" applyAlignment="1">
      <alignment horizontal="center" vertical="center" wrapText="1"/>
    </xf>
    <xf numFmtId="0" fontId="0" fillId="0" borderId="10" xfId="0" applyFont="1" applyFill="1" applyBorder="1" applyAlignment="1">
      <alignment horizontal="center" vertical="center"/>
    </xf>
    <xf numFmtId="0" fontId="0" fillId="0" borderId="0" xfId="0" applyFont="1" applyFill="1" applyAlignment="1">
      <alignment horizontal="center" vertical="center"/>
    </xf>
    <xf numFmtId="0" fontId="4" fillId="0" borderId="10" xfId="0" applyFont="1" applyFill="1" applyBorder="1" applyAlignment="1">
      <alignment horizontal="center" vertical="center"/>
    </xf>
    <xf numFmtId="49" fontId="4" fillId="0" borderId="20" xfId="0" applyNumberFormat="1" applyFont="1" applyFill="1" applyBorder="1" applyAlignment="1">
      <alignment horizontal="center" vertical="center" wrapText="1"/>
    </xf>
    <xf numFmtId="1" fontId="34" fillId="20" borderId="10" xfId="0" applyNumberFormat="1" applyFont="1" applyFill="1" applyBorder="1" applyAlignment="1">
      <alignment horizontal="center" vertical="center" wrapText="1"/>
    </xf>
    <xf numFmtId="0" fontId="4" fillId="0" borderId="0" xfId="0" applyFont="1" applyFill="1" applyAlignment="1">
      <alignment horizontal="center" vertical="center"/>
    </xf>
    <xf numFmtId="49" fontId="4" fillId="0" borderId="10" xfId="0" applyNumberFormat="1" applyFont="1" applyFill="1" applyBorder="1" applyAlignment="1">
      <alignment vertical="center" wrapText="1"/>
    </xf>
    <xf numFmtId="49" fontId="0" fillId="0" borderId="0" xfId="0" applyNumberFormat="1" applyFont="1" applyFill="1" applyBorder="1" applyAlignment="1">
      <alignment horizontal="center" vertical="center" wrapText="1"/>
    </xf>
    <xf numFmtId="0" fontId="0" fillId="0" borderId="0" xfId="0" applyNumberFormat="1" applyAlignment="1">
      <alignment/>
    </xf>
    <xf numFmtId="0" fontId="3" fillId="0" borderId="10" xfId="0" applyFont="1" applyBorder="1" applyAlignment="1">
      <alignment horizontal="justify" vertical="top" wrapText="1"/>
    </xf>
    <xf numFmtId="0" fontId="47" fillId="0" borderId="10" xfId="0" applyFont="1" applyBorder="1" applyAlignment="1">
      <alignment horizontal="justify" vertical="top" wrapText="1"/>
    </xf>
    <xf numFmtId="0" fontId="0" fillId="0" borderId="11" xfId="0" applyBorder="1" applyAlignment="1">
      <alignment horizontal="center" vertical="center"/>
    </xf>
    <xf numFmtId="0" fontId="0" fillId="0" borderId="11" xfId="0" applyFont="1" applyBorder="1" applyAlignment="1">
      <alignment horizontal="center" vertical="center" wrapText="1"/>
    </xf>
    <xf numFmtId="0" fontId="0" fillId="0" borderId="0" xfId="54">
      <alignment/>
      <protection/>
    </xf>
    <xf numFmtId="0" fontId="0" fillId="0" borderId="0" xfId="54" applyFont="1">
      <alignment/>
      <protection/>
    </xf>
    <xf numFmtId="49" fontId="4" fillId="0" borderId="10" xfId="54" applyNumberFormat="1" applyFont="1" applyBorder="1" applyAlignment="1">
      <alignment horizontal="center"/>
      <protection/>
    </xf>
    <xf numFmtId="0" fontId="4" fillId="0" borderId="10" xfId="54" applyFont="1" applyBorder="1" applyAlignment="1">
      <alignment horizontal="center" wrapText="1"/>
      <protection/>
    </xf>
    <xf numFmtId="0" fontId="4" fillId="0" borderId="10" xfId="54" applyFont="1" applyBorder="1" applyAlignment="1">
      <alignment horizontal="center"/>
      <protection/>
    </xf>
    <xf numFmtId="0" fontId="4" fillId="0" borderId="12" xfId="54" applyFont="1" applyBorder="1" applyAlignment="1">
      <alignment vertical="center" wrapText="1"/>
      <protection/>
    </xf>
    <xf numFmtId="192" fontId="4" fillId="0" borderId="12" xfId="54" applyNumberFormat="1" applyFont="1" applyBorder="1">
      <alignment/>
      <protection/>
    </xf>
    <xf numFmtId="0" fontId="4" fillId="0" borderId="10" xfId="54" applyFont="1" applyBorder="1">
      <alignment/>
      <protection/>
    </xf>
    <xf numFmtId="49" fontId="1" fillId="0" borderId="11" xfId="0" applyNumberFormat="1" applyFont="1" applyBorder="1" applyAlignment="1">
      <alignment horizontal="center" vertical="center"/>
    </xf>
    <xf numFmtId="0" fontId="1" fillId="0" borderId="11" xfId="0" applyFont="1" applyBorder="1" applyAlignment="1">
      <alignment horizontal="center" vertical="center"/>
    </xf>
    <xf numFmtId="0" fontId="0" fillId="0" borderId="10" xfId="54" applyBorder="1">
      <alignment/>
      <protection/>
    </xf>
    <xf numFmtId="0" fontId="4" fillId="0" borderId="10" xfId="54" applyFont="1" applyFill="1" applyBorder="1" applyAlignment="1">
      <alignment horizontal="center" wrapText="1"/>
      <protection/>
    </xf>
    <xf numFmtId="1" fontId="4" fillId="0" borderId="10" xfId="54" applyNumberFormat="1" applyFont="1" applyFill="1" applyBorder="1" applyAlignment="1">
      <alignment horizontal="center" vertical="center"/>
      <protection/>
    </xf>
    <xf numFmtId="193" fontId="4" fillId="0" borderId="10" xfId="54" applyNumberFormat="1" applyFont="1" applyBorder="1">
      <alignment/>
      <protection/>
    </xf>
    <xf numFmtId="0" fontId="0" fillId="0" borderId="0" xfId="54" applyFill="1">
      <alignment/>
      <protection/>
    </xf>
    <xf numFmtId="0" fontId="1" fillId="0" borderId="14"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2" fillId="0" borderId="0" xfId="0" applyFont="1" applyAlignment="1">
      <alignment horizontal="center" wrapText="1"/>
    </xf>
    <xf numFmtId="0" fontId="0" fillId="0" borderId="0" xfId="0" applyAlignment="1">
      <alignment horizontal="center" wrapText="1"/>
    </xf>
    <xf numFmtId="0" fontId="2" fillId="0" borderId="0" xfId="0" applyFont="1" applyAlignment="1">
      <alignment horizontal="center"/>
    </xf>
    <xf numFmtId="0" fontId="0" fillId="0" borderId="0" xfId="0" applyAlignment="1">
      <alignment/>
    </xf>
    <xf numFmtId="0" fontId="1" fillId="0" borderId="11" xfId="0" applyFon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0" fillId="0" borderId="23" xfId="0" applyBorder="1" applyAlignment="1">
      <alignment horizontal="center" vertical="center" wrapText="1"/>
    </xf>
    <xf numFmtId="0" fontId="0" fillId="0" borderId="14"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0" xfId="0" applyFont="1" applyBorder="1" applyAlignment="1">
      <alignment vertical="top"/>
    </xf>
    <xf numFmtId="0" fontId="0" fillId="0" borderId="19" xfId="0" applyFont="1" applyBorder="1" applyAlignment="1">
      <alignment horizontal="center" vertical="top"/>
    </xf>
    <xf numFmtId="0" fontId="0" fillId="0" borderId="24" xfId="0" applyFont="1" applyBorder="1" applyAlignment="1">
      <alignment horizontal="center" vertical="top"/>
    </xf>
    <xf numFmtId="0" fontId="0" fillId="0" borderId="20" xfId="0" applyFont="1" applyBorder="1" applyAlignment="1">
      <alignment horizontal="center" vertical="top"/>
    </xf>
    <xf numFmtId="0" fontId="0" fillId="0" borderId="10"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0" xfId="0" applyAlignment="1">
      <alignment horizontal="center"/>
    </xf>
    <xf numFmtId="0" fontId="0" fillId="0" borderId="14" xfId="0" applyBorder="1" applyAlignment="1">
      <alignment horizontal="center" vertical="center" wrapText="1"/>
    </xf>
    <xf numFmtId="0" fontId="0" fillId="0" borderId="14"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28" fillId="0" borderId="14" xfId="0" applyFont="1" applyBorder="1" applyAlignment="1">
      <alignment vertical="top" wrapText="1"/>
    </xf>
    <xf numFmtId="0" fontId="28" fillId="0" borderId="11" xfId="0" applyFont="1" applyBorder="1" applyAlignment="1">
      <alignment vertical="top" wrapText="1"/>
    </xf>
    <xf numFmtId="0" fontId="28" fillId="0" borderId="12" xfId="0" applyFont="1" applyBorder="1" applyAlignment="1">
      <alignment vertical="top" wrapText="1"/>
    </xf>
    <xf numFmtId="49" fontId="0" fillId="0" borderId="14" xfId="0" applyNumberFormat="1" applyFont="1" applyBorder="1" applyAlignment="1">
      <alignment horizontal="center" vertical="center" wrapText="1"/>
    </xf>
    <xf numFmtId="0" fontId="0" fillId="0" borderId="11" xfId="0" applyBorder="1" applyAlignment="1">
      <alignment wrapText="1"/>
    </xf>
    <xf numFmtId="0" fontId="0" fillId="0" borderId="12" xfId="0" applyBorder="1" applyAlignment="1">
      <alignment wrapText="1"/>
    </xf>
    <xf numFmtId="49" fontId="0" fillId="0" borderId="11" xfId="0" applyNumberFormat="1" applyFont="1" applyBorder="1" applyAlignment="1">
      <alignment horizontal="center" vertical="center" wrapText="1"/>
    </xf>
    <xf numFmtId="49" fontId="0" fillId="0" borderId="12" xfId="0" applyNumberFormat="1" applyFont="1" applyBorder="1" applyAlignment="1">
      <alignment horizontal="center" vertical="center" wrapText="1"/>
    </xf>
    <xf numFmtId="0" fontId="0" fillId="0" borderId="19" xfId="0" applyFont="1" applyBorder="1" applyAlignment="1">
      <alignment horizontal="center" vertical="center"/>
    </xf>
    <xf numFmtId="0" fontId="0" fillId="0" borderId="24" xfId="0" applyFont="1" applyBorder="1" applyAlignment="1">
      <alignment horizontal="center" vertical="center"/>
    </xf>
    <xf numFmtId="0" fontId="0" fillId="0" borderId="20" xfId="0" applyFont="1" applyBorder="1" applyAlignment="1">
      <alignment horizontal="center" vertical="center"/>
    </xf>
    <xf numFmtId="0" fontId="0" fillId="0" borderId="19"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4"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37" fillId="0" borderId="25"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26" xfId="0" applyBorder="1" applyAlignment="1">
      <alignment horizontal="center" vertical="center" wrapText="1"/>
    </xf>
    <xf numFmtId="0" fontId="37" fillId="0" borderId="15" xfId="0" applyFont="1" applyFill="1" applyBorder="1" applyAlignment="1">
      <alignment horizontal="center" vertical="center" wrapText="1"/>
    </xf>
    <xf numFmtId="0" fontId="0" fillId="0" borderId="15" xfId="0" applyFont="1" applyBorder="1" applyAlignment="1">
      <alignment horizontal="center" vertical="center" wrapText="1"/>
    </xf>
    <xf numFmtId="0" fontId="0" fillId="0" borderId="26" xfId="0" applyFont="1" applyBorder="1" applyAlignment="1">
      <alignment horizontal="center" vertical="center" wrapText="1"/>
    </xf>
    <xf numFmtId="0" fontId="38" fillId="0" borderId="15" xfId="0" applyFont="1" applyFill="1" applyBorder="1" applyAlignment="1">
      <alignment horizontal="center" vertical="center" wrapText="1"/>
    </xf>
    <xf numFmtId="0" fontId="4" fillId="0" borderId="15" xfId="0" applyFont="1" applyBorder="1" applyAlignment="1">
      <alignment horizontal="center" vertical="center" wrapText="1"/>
    </xf>
    <xf numFmtId="0" fontId="4"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Font="1"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38" fillId="0" borderId="34" xfId="0" applyFont="1" applyBorder="1" applyAlignment="1">
      <alignment horizontal="center" vertical="center" wrapText="1"/>
    </xf>
    <xf numFmtId="0" fontId="38" fillId="0" borderId="35" xfId="0" applyFont="1"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xf>
    <xf numFmtId="0" fontId="0" fillId="0" borderId="3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39" xfId="0" applyBorder="1" applyAlignment="1">
      <alignment horizontal="center" vertical="center" wrapText="1"/>
    </xf>
    <xf numFmtId="0" fontId="0" fillId="0" borderId="0" xfId="0" applyFont="1" applyAlignment="1">
      <alignment horizontal="center" wrapText="1"/>
    </xf>
    <xf numFmtId="0" fontId="37" fillId="0" borderId="0" xfId="0" applyFont="1" applyAlignment="1">
      <alignment/>
    </xf>
    <xf numFmtId="0" fontId="0" fillId="0" borderId="25" xfId="0" applyFont="1" applyBorder="1" applyAlignment="1">
      <alignment horizontal="center" vertical="center" wrapText="1"/>
    </xf>
    <xf numFmtId="0" fontId="0" fillId="0" borderId="15" xfId="0" applyBorder="1" applyAlignment="1">
      <alignment/>
    </xf>
    <xf numFmtId="0" fontId="0" fillId="0" borderId="26" xfId="0" applyBorder="1" applyAlignment="1">
      <alignment/>
    </xf>
    <xf numFmtId="0" fontId="0" fillId="0" borderId="40" xfId="0" applyBorder="1" applyAlignment="1">
      <alignment vertical="center"/>
    </xf>
    <xf numFmtId="0" fontId="0" fillId="0" borderId="41" xfId="0" applyBorder="1" applyAlignment="1">
      <alignment vertical="center"/>
    </xf>
    <xf numFmtId="0" fontId="38" fillId="0" borderId="40" xfId="0" applyFont="1" applyBorder="1" applyAlignment="1">
      <alignment horizontal="center" vertical="center" wrapText="1"/>
    </xf>
    <xf numFmtId="0" fontId="38" fillId="0" borderId="41" xfId="0" applyFont="1" applyBorder="1" applyAlignment="1">
      <alignment horizontal="center" vertical="center" wrapText="1"/>
    </xf>
    <xf numFmtId="0" fontId="38" fillId="0" borderId="17" xfId="0" applyFont="1" applyFill="1" applyBorder="1" applyAlignment="1">
      <alignment horizontal="center" vertical="center" wrapText="1"/>
    </xf>
    <xf numFmtId="0" fontId="38" fillId="0" borderId="40" xfId="0" applyFont="1" applyFill="1" applyBorder="1"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4" fillId="0" borderId="25" xfId="0" applyFont="1" applyBorder="1" applyAlignment="1">
      <alignment horizontal="center" vertical="center" wrapText="1"/>
    </xf>
    <xf numFmtId="0" fontId="39" fillId="0" borderId="25" xfId="0" applyFont="1" applyBorder="1" applyAlignment="1">
      <alignment horizontal="center" vertical="center" wrapText="1"/>
    </xf>
    <xf numFmtId="0" fontId="39" fillId="0" borderId="15" xfId="0" applyFont="1" applyBorder="1" applyAlignment="1">
      <alignment horizontal="center" vertical="center" wrapText="1"/>
    </xf>
    <xf numFmtId="0" fontId="39" fillId="0" borderId="26" xfId="0" applyFont="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24"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0" fillId="0" borderId="42" xfId="0" applyNumberFormat="1" applyBorder="1" applyAlignment="1">
      <alignment horizontal="center" vertical="center"/>
    </xf>
    <xf numFmtId="49" fontId="0" fillId="0" borderId="43" xfId="0" applyNumberFormat="1" applyBorder="1" applyAlignment="1">
      <alignment horizontal="center" vertical="center"/>
    </xf>
    <xf numFmtId="49" fontId="0" fillId="0" borderId="44" xfId="0" applyNumberFormat="1" applyBorder="1" applyAlignment="1">
      <alignment horizontal="center" vertical="center"/>
    </xf>
    <xf numFmtId="49" fontId="0" fillId="0" borderId="10" xfId="0" applyNumberFormat="1" applyFont="1" applyFill="1" applyBorder="1" applyAlignment="1">
      <alignment horizontal="center" vertical="center" wrapText="1"/>
    </xf>
    <xf numFmtId="49" fontId="4" fillId="0" borderId="19" xfId="0" applyNumberFormat="1" applyFont="1" applyBorder="1" applyAlignment="1">
      <alignment horizontal="center" vertical="center" wrapText="1"/>
    </xf>
    <xf numFmtId="49" fontId="4" fillId="0" borderId="24" xfId="0" applyNumberFormat="1" applyFont="1" applyBorder="1" applyAlignment="1">
      <alignment horizontal="center" vertical="center" wrapText="1"/>
    </xf>
    <xf numFmtId="49" fontId="4" fillId="0" borderId="20" xfId="0" applyNumberFormat="1" applyFont="1" applyBorder="1" applyAlignment="1">
      <alignment horizontal="center" vertical="center" wrapText="1"/>
    </xf>
    <xf numFmtId="49" fontId="0" fillId="0" borderId="19" xfId="0" applyNumberFormat="1" applyFont="1" applyFill="1" applyBorder="1" applyAlignment="1">
      <alignment horizontal="center" vertical="center" wrapText="1"/>
    </xf>
    <xf numFmtId="49" fontId="0" fillId="0" borderId="20" xfId="0" applyNumberFormat="1" applyFont="1" applyFill="1" applyBorder="1" applyAlignment="1">
      <alignment horizontal="center" vertical="center" wrapText="1"/>
    </xf>
    <xf numFmtId="49" fontId="0" fillId="0" borderId="19" xfId="0" applyNumberFormat="1" applyFont="1" applyBorder="1" applyAlignment="1">
      <alignment horizontal="center" vertical="center" wrapText="1"/>
    </xf>
    <xf numFmtId="49" fontId="0" fillId="0" borderId="24" xfId="0" applyNumberFormat="1" applyFont="1" applyBorder="1" applyAlignment="1">
      <alignment horizontal="center" vertical="center" wrapText="1"/>
    </xf>
    <xf numFmtId="49" fontId="0" fillId="20" borderId="14" xfId="0" applyNumberFormat="1" applyFont="1" applyFill="1" applyBorder="1" applyAlignment="1">
      <alignment horizontal="center" vertical="center" wrapText="1"/>
    </xf>
    <xf numFmtId="49" fontId="0" fillId="20" borderId="11" xfId="0" applyNumberFormat="1" applyFont="1" applyFill="1" applyBorder="1" applyAlignment="1">
      <alignment horizontal="center" vertical="center" wrapText="1"/>
    </xf>
    <xf numFmtId="49" fontId="0" fillId="20" borderId="12" xfId="0" applyNumberFormat="1" applyFont="1" applyFill="1" applyBorder="1" applyAlignment="1">
      <alignment horizontal="center" vertical="center" wrapText="1"/>
    </xf>
    <xf numFmtId="0" fontId="0" fillId="0" borderId="10" xfId="0" applyBorder="1" applyAlignment="1">
      <alignment horizontal="center" vertical="center" wrapText="1"/>
    </xf>
    <xf numFmtId="49" fontId="0" fillId="0" borderId="24" xfId="0" applyNumberFormat="1" applyFont="1" applyFill="1" applyBorder="1" applyAlignment="1">
      <alignment horizontal="center" vertical="center" wrapText="1"/>
    </xf>
    <xf numFmtId="49" fontId="4" fillId="0" borderId="10" xfId="0" applyNumberFormat="1" applyFont="1" applyBorder="1" applyAlignment="1">
      <alignment horizontal="center" vertical="center" wrapText="1"/>
    </xf>
    <xf numFmtId="49" fontId="0" fillId="0" borderId="10" xfId="0" applyNumberFormat="1" applyFont="1" applyBorder="1" applyAlignment="1">
      <alignment horizontal="center" vertical="center" wrapText="1"/>
    </xf>
    <xf numFmtId="49" fontId="0" fillId="0" borderId="42" xfId="0" applyNumberFormat="1" applyFont="1" applyBorder="1" applyAlignment="1">
      <alignment horizontal="center" vertical="center" wrapText="1"/>
    </xf>
    <xf numFmtId="49" fontId="0" fillId="0" borderId="43" xfId="0" applyNumberFormat="1" applyFont="1" applyBorder="1" applyAlignment="1">
      <alignment horizontal="center" vertical="center" wrapText="1"/>
    </xf>
    <xf numFmtId="49" fontId="0" fillId="0" borderId="44" xfId="0" applyNumberFormat="1" applyFont="1" applyBorder="1" applyAlignment="1">
      <alignment horizontal="center" vertical="center" wrapText="1"/>
    </xf>
    <xf numFmtId="0" fontId="0" fillId="0" borderId="0" xfId="0" applyAlignment="1">
      <alignment horizontal="center" vertical="center" wrapText="1"/>
    </xf>
    <xf numFmtId="0" fontId="0" fillId="0" borderId="37" xfId="0" applyBorder="1" applyAlignment="1">
      <alignment horizontal="center" vertical="center" wrapText="1"/>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0" fillId="0" borderId="18" xfId="0" applyBorder="1" applyAlignment="1">
      <alignment horizontal="center" vertical="center" wrapText="1"/>
    </xf>
    <xf numFmtId="49" fontId="0" fillId="20" borderId="19" xfId="0" applyNumberFormat="1" applyFont="1" applyFill="1" applyBorder="1" applyAlignment="1">
      <alignment horizontal="center" vertical="center" wrapText="1"/>
    </xf>
    <xf numFmtId="49" fontId="0" fillId="20" borderId="24" xfId="0" applyNumberFormat="1" applyFont="1" applyFill="1" applyBorder="1" applyAlignment="1">
      <alignment horizontal="center" vertical="center" wrapText="1"/>
    </xf>
    <xf numFmtId="49" fontId="0" fillId="20" borderId="2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49" fontId="0" fillId="0" borderId="20" xfId="0" applyNumberFormat="1" applyFont="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49" fontId="0" fillId="0" borderId="27" xfId="0" applyNumberFormat="1" applyFont="1" applyBorder="1" applyAlignment="1">
      <alignment horizontal="center" vertical="center" wrapText="1"/>
    </xf>
    <xf numFmtId="49" fontId="0" fillId="0" borderId="0" xfId="0" applyNumberFormat="1" applyFont="1" applyBorder="1" applyAlignment="1">
      <alignment horizontal="center" vertical="center" wrapText="1"/>
    </xf>
    <xf numFmtId="49" fontId="0" fillId="0" borderId="37" xfId="0" applyNumberFormat="1" applyFont="1" applyBorder="1" applyAlignment="1">
      <alignment horizontal="center" vertical="center" wrapText="1"/>
    </xf>
    <xf numFmtId="49" fontId="0" fillId="0" borderId="14"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0" fontId="0" fillId="0" borderId="10" xfId="0" applyFill="1" applyBorder="1" applyAlignment="1">
      <alignment horizontal="center" vertical="center"/>
    </xf>
    <xf numFmtId="0" fontId="0" fillId="0" borderId="43"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10" xfId="0" applyFont="1" applyFill="1" applyBorder="1" applyAlignment="1">
      <alignment horizontal="center" vertical="center" wrapText="1"/>
    </xf>
    <xf numFmtId="0" fontId="4" fillId="0" borderId="45"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18"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44" xfId="0" applyBorder="1" applyAlignment="1">
      <alignment horizontal="center" vertical="center" wrapText="1"/>
    </xf>
    <xf numFmtId="0" fontId="34" fillId="0" borderId="0" xfId="0" applyFont="1" applyFill="1" applyAlignment="1">
      <alignment horizontal="center" vertical="center" wrapText="1"/>
    </xf>
    <xf numFmtId="0" fontId="28" fillId="0" borderId="10" xfId="0" applyFont="1" applyBorder="1" applyAlignment="1">
      <alignment horizontal="center" vertical="center" wrapText="1"/>
    </xf>
    <xf numFmtId="0" fontId="0" fillId="0" borderId="10" xfId="0" applyFont="1" applyBorder="1" applyAlignment="1">
      <alignment horizontal="center" vertical="center" wrapText="1"/>
    </xf>
    <xf numFmtId="49" fontId="0" fillId="0" borderId="43" xfId="0" applyNumberFormat="1" applyBorder="1" applyAlignment="1">
      <alignment horizontal="center" vertical="center" wrapText="1"/>
    </xf>
    <xf numFmtId="49" fontId="0" fillId="0" borderId="44" xfId="0" applyNumberFormat="1" applyBorder="1" applyAlignment="1">
      <alignment horizontal="center" vertical="center" wrapText="1"/>
    </xf>
    <xf numFmtId="0" fontId="34" fillId="0" borderId="0" xfId="0" applyFont="1" applyAlignment="1">
      <alignment horizontal="center"/>
    </xf>
    <xf numFmtId="0" fontId="29" fillId="0" borderId="0" xfId="0" applyFont="1" applyAlignment="1">
      <alignment/>
    </xf>
    <xf numFmtId="0" fontId="1" fillId="0" borderId="14" xfId="0" applyFont="1" applyBorder="1" applyAlignment="1">
      <alignment horizontal="center" vertical="center" wrapText="1"/>
    </xf>
    <xf numFmtId="0" fontId="2" fillId="0" borderId="0" xfId="54" applyFont="1" applyAlignment="1">
      <alignment horizontal="center" wrapText="1"/>
      <protection/>
    </xf>
    <xf numFmtId="0" fontId="0" fillId="0" borderId="47" xfId="54" applyFont="1" applyBorder="1" applyAlignment="1">
      <alignment horizontal="center" vertical="center" wrapText="1"/>
      <protection/>
    </xf>
    <xf numFmtId="0" fontId="0" fillId="0" borderId="35" xfId="54" applyBorder="1" applyAlignment="1">
      <alignment horizontal="center" vertical="center" wrapText="1"/>
      <protection/>
    </xf>
    <xf numFmtId="0" fontId="0" fillId="0" borderId="48" xfId="54" applyBorder="1" applyAlignment="1">
      <alignment horizontal="center" vertical="center" wrapText="1"/>
      <protection/>
    </xf>
    <xf numFmtId="0" fontId="0" fillId="0" borderId="27" xfId="54" applyBorder="1" applyAlignment="1">
      <alignment horizontal="center" vertical="center" wrapText="1"/>
      <protection/>
    </xf>
    <xf numFmtId="0" fontId="0" fillId="0" borderId="0" xfId="54" applyAlignment="1">
      <alignment horizontal="center" vertical="center" wrapText="1"/>
      <protection/>
    </xf>
    <xf numFmtId="0" fontId="0" fillId="0" borderId="37" xfId="54" applyBorder="1" applyAlignment="1">
      <alignment horizontal="center" vertical="center" wrapText="1"/>
      <protection/>
    </xf>
    <xf numFmtId="0" fontId="0" fillId="0" borderId="0" xfId="54" applyBorder="1" applyAlignment="1">
      <alignment horizontal="center" vertical="center" wrapText="1"/>
      <protection/>
    </xf>
    <xf numFmtId="0" fontId="0" fillId="0" borderId="21" xfId="54" applyFont="1" applyBorder="1" applyAlignment="1">
      <alignment horizontal="center" vertical="center" wrapText="1"/>
      <protection/>
    </xf>
    <xf numFmtId="0" fontId="0" fillId="0" borderId="11" xfId="54" applyBorder="1" applyAlignment="1">
      <alignment horizontal="center" vertical="center" wrapText="1"/>
      <protection/>
    </xf>
    <xf numFmtId="0" fontId="4" fillId="0" borderId="49" xfId="54" applyFont="1" applyBorder="1" applyAlignment="1">
      <alignment horizontal="center" vertical="center" wrapText="1"/>
      <protection/>
    </xf>
    <xf numFmtId="0" fontId="4" fillId="0" borderId="22" xfId="54" applyFont="1" applyBorder="1" applyAlignment="1">
      <alignment horizontal="center" vertical="center" wrapText="1"/>
      <protection/>
    </xf>
    <xf numFmtId="0" fontId="4" fillId="0" borderId="10" xfId="54" applyFont="1" applyBorder="1" applyAlignment="1">
      <alignment horizontal="center" vertical="center" wrapText="1"/>
      <protection/>
    </xf>
    <xf numFmtId="0" fontId="4" fillId="0" borderId="19" xfId="54" applyFont="1" applyBorder="1" applyAlignment="1">
      <alignment horizontal="center" vertical="center" wrapText="1"/>
      <protection/>
    </xf>
    <xf numFmtId="0" fontId="4" fillId="0" borderId="29" xfId="54" applyFont="1" applyBorder="1" applyAlignment="1">
      <alignment vertical="center" wrapText="1"/>
      <protection/>
    </xf>
    <xf numFmtId="0" fontId="4" fillId="0" borderId="30" xfId="54" applyFont="1" applyBorder="1" applyAlignment="1">
      <alignment vertical="center" wrapText="1"/>
      <protection/>
    </xf>
    <xf numFmtId="0" fontId="0" fillId="0" borderId="10" xfId="54" applyBorder="1" applyAlignment="1">
      <alignment horizontal="center" vertical="center" wrapText="1"/>
      <protection/>
    </xf>
    <xf numFmtId="0" fontId="0" fillId="0" borderId="50" xfId="54" applyBorder="1" applyAlignment="1">
      <alignment horizontal="center" vertical="center" wrapText="1"/>
      <protection/>
    </xf>
    <xf numFmtId="0" fontId="0" fillId="0" borderId="19" xfId="54" applyBorder="1" applyAlignment="1">
      <alignment horizontal="center" vertical="center" wrapText="1"/>
      <protection/>
    </xf>
    <xf numFmtId="0" fontId="0" fillId="0" borderId="51" xfId="54" applyBorder="1" applyAlignment="1">
      <alignment horizontal="center" vertical="center" wrapText="1"/>
      <protection/>
    </xf>
    <xf numFmtId="0" fontId="4" fillId="0" borderId="31" xfId="54" applyFont="1" applyBorder="1" applyAlignment="1">
      <alignment vertical="center" wrapText="1"/>
      <protection/>
    </xf>
    <xf numFmtId="0" fontId="4" fillId="0" borderId="12" xfId="54" applyFont="1" applyBorder="1" applyAlignment="1">
      <alignment vertical="center" wrapText="1"/>
      <protection/>
    </xf>
    <xf numFmtId="49" fontId="1" fillId="0" borderId="14" xfId="0" applyNumberFormat="1" applyFont="1" applyBorder="1" applyAlignment="1">
      <alignment horizontal="center" vertical="center"/>
    </xf>
    <xf numFmtId="49" fontId="0" fillId="0" borderId="12" xfId="0" applyNumberFormat="1" applyBorder="1" applyAlignment="1">
      <alignment horizontal="center" vertical="center"/>
    </xf>
    <xf numFmtId="49" fontId="1" fillId="0" borderId="14" xfId="54" applyNumberFormat="1" applyFont="1" applyBorder="1" applyAlignment="1">
      <alignment horizontal="center" vertical="center"/>
      <protection/>
    </xf>
    <xf numFmtId="0" fontId="0" fillId="0" borderId="14" xfId="54" applyFont="1" applyBorder="1" applyAlignment="1">
      <alignment horizontal="center" vertical="center" wrapText="1"/>
      <protection/>
    </xf>
    <xf numFmtId="0" fontId="0" fillId="0" borderId="42" xfId="54" applyFont="1" applyBorder="1" applyAlignment="1">
      <alignment horizontal="left" vertical="center" wrapText="1"/>
      <protection/>
    </xf>
    <xf numFmtId="0" fontId="0" fillId="0" borderId="43" xfId="0" applyBorder="1" applyAlignment="1">
      <alignment vertical="center" wrapText="1"/>
    </xf>
    <xf numFmtId="0" fontId="0" fillId="0" borderId="44" xfId="0" applyBorder="1" applyAlignment="1">
      <alignment vertical="center" wrapText="1"/>
    </xf>
    <xf numFmtId="0" fontId="0" fillId="0" borderId="45" xfId="0" applyBorder="1" applyAlignment="1">
      <alignment vertical="center" wrapText="1"/>
    </xf>
    <xf numFmtId="0" fontId="0" fillId="0" borderId="46" xfId="0" applyBorder="1" applyAlignment="1">
      <alignment vertical="center" wrapText="1"/>
    </xf>
    <xf numFmtId="0" fontId="0" fillId="0" borderId="18" xfId="0" applyBorder="1" applyAlignment="1">
      <alignment vertical="center" wrapText="1"/>
    </xf>
    <xf numFmtId="0" fontId="0" fillId="0" borderId="14" xfId="54" applyFont="1" applyBorder="1" applyAlignment="1">
      <alignment horizontal="center" vertical="center"/>
      <protection/>
    </xf>
    <xf numFmtId="0" fontId="0" fillId="0" borderId="19" xfId="0" applyFont="1" applyBorder="1" applyAlignment="1">
      <alignment vertical="center" wrapText="1"/>
    </xf>
    <xf numFmtId="0" fontId="0" fillId="0" borderId="24" xfId="0" applyBorder="1" applyAlignment="1">
      <alignment vertical="center" wrapText="1"/>
    </xf>
    <xf numFmtId="0" fontId="0" fillId="0" borderId="20" xfId="0" applyBorder="1" applyAlignment="1">
      <alignment vertical="center" wrapText="1"/>
    </xf>
    <xf numFmtId="49" fontId="1" fillId="0" borderId="14" xfId="0" applyNumberFormat="1" applyFont="1" applyFill="1" applyBorder="1" applyAlignment="1">
      <alignment horizontal="center" vertical="center" wrapText="1"/>
    </xf>
    <xf numFmtId="0" fontId="0" fillId="0" borderId="12" xfId="0" applyBorder="1" applyAlignment="1">
      <alignment horizontal="center"/>
    </xf>
    <xf numFmtId="0" fontId="0" fillId="0" borderId="42" xfId="54" applyFont="1" applyBorder="1" applyAlignment="1">
      <alignment vertical="center" wrapText="1"/>
      <protection/>
    </xf>
    <xf numFmtId="1" fontId="0" fillId="0" borderId="14" xfId="54" applyNumberFormat="1" applyFill="1" applyBorder="1" applyAlignment="1">
      <alignment horizontal="center" vertical="center"/>
      <protection/>
    </xf>
    <xf numFmtId="1" fontId="0" fillId="0" borderId="12" xfId="0" applyNumberFormat="1" applyBorder="1" applyAlignment="1">
      <alignment horizontal="center" vertical="center"/>
    </xf>
    <xf numFmtId="49" fontId="0" fillId="0" borderId="19" xfId="54" applyNumberFormat="1" applyFont="1" applyBorder="1" applyAlignment="1">
      <alignment horizontal="center" vertical="justify"/>
      <protection/>
    </xf>
    <xf numFmtId="49" fontId="0" fillId="0" borderId="24" xfId="54" applyNumberFormat="1" applyFont="1" applyBorder="1" applyAlignment="1">
      <alignment horizontal="center" vertical="justify"/>
      <protection/>
    </xf>
    <xf numFmtId="49" fontId="0" fillId="0" borderId="20" xfId="54" applyNumberFormat="1" applyFont="1" applyBorder="1" applyAlignment="1">
      <alignment horizontal="center" vertical="justify"/>
      <protection/>
    </xf>
    <xf numFmtId="0" fontId="0" fillId="0" borderId="19" xfId="54" applyFill="1" applyBorder="1" applyAlignment="1">
      <alignment vertical="center" wrapText="1"/>
      <protection/>
    </xf>
    <xf numFmtId="0" fontId="0" fillId="0" borderId="24" xfId="54" applyFill="1" applyBorder="1" applyAlignment="1">
      <alignment vertical="center" wrapText="1"/>
      <protection/>
    </xf>
    <xf numFmtId="0" fontId="0" fillId="0" borderId="20" xfId="54" applyFill="1" applyBorder="1" applyAlignment="1">
      <alignment vertical="center" wrapText="1"/>
      <protection/>
    </xf>
    <xf numFmtId="192" fontId="4" fillId="0" borderId="10" xfId="54" applyNumberFormat="1" applyFont="1" applyBorder="1" applyAlignment="1">
      <alignment vertical="center" wrapText="1"/>
      <protection/>
    </xf>
    <xf numFmtId="0" fontId="0" fillId="0" borderId="10" xfId="54" applyBorder="1" applyAlignment="1">
      <alignment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2" xfId="54"/>
    <cellStyle name="Обычный_408_sp"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G36"/>
  <sheetViews>
    <sheetView zoomScale="75" zoomScaleNormal="75" zoomScalePageLayoutView="0" workbookViewId="0" topLeftCell="A22">
      <selection activeCell="C19" sqref="C19"/>
    </sheetView>
  </sheetViews>
  <sheetFormatPr defaultColWidth="9.140625" defaultRowHeight="12.75"/>
  <cols>
    <col min="1" max="1" width="13.00390625" style="0" customWidth="1"/>
    <col min="2" max="2" width="34.7109375" style="0" customWidth="1"/>
    <col min="3" max="3" width="14.421875" style="0" customWidth="1"/>
    <col min="4" max="4" width="16.00390625" style="0" customWidth="1"/>
    <col min="5" max="5" width="16.421875" style="0" customWidth="1"/>
    <col min="6" max="6" width="17.00390625" style="0" customWidth="1"/>
  </cols>
  <sheetData>
    <row r="1" ht="12.75">
      <c r="E1" t="s">
        <v>9</v>
      </c>
    </row>
    <row r="2" ht="12.75">
      <c r="E2" t="s">
        <v>12</v>
      </c>
    </row>
    <row r="3" ht="12.75" hidden="1"/>
    <row r="4" ht="12.75">
      <c r="E4" t="s">
        <v>11</v>
      </c>
    </row>
    <row r="5" ht="14.25" customHeight="1"/>
    <row r="6" spans="1:5" ht="15" customHeight="1">
      <c r="A6" s="310"/>
      <c r="B6" s="311"/>
      <c r="C6" s="311"/>
      <c r="D6" s="311"/>
      <c r="E6" s="4"/>
    </row>
    <row r="7" spans="1:5" ht="15.75">
      <c r="A7" s="312" t="s">
        <v>23</v>
      </c>
      <c r="B7" s="312"/>
      <c r="C7" s="312"/>
      <c r="D7" s="312"/>
      <c r="E7" s="313"/>
    </row>
    <row r="8" spans="1:4" ht="15.75">
      <c r="A8" s="312"/>
      <c r="B8" s="312"/>
      <c r="C8" s="312"/>
      <c r="D8" s="312"/>
    </row>
    <row r="9" spans="1:4" ht="15.75">
      <c r="A9" s="312"/>
      <c r="B9" s="312"/>
      <c r="C9" s="312"/>
      <c r="D9" s="312"/>
    </row>
    <row r="10" spans="1:4" ht="12.75">
      <c r="A10" s="313"/>
      <c r="B10" s="313"/>
      <c r="C10" s="313"/>
      <c r="D10" s="313"/>
    </row>
    <row r="11" ht="12.75">
      <c r="E11" t="s">
        <v>22</v>
      </c>
    </row>
    <row r="12" spans="1:5" ht="12.75" customHeight="1" thickBot="1">
      <c r="A12" s="9"/>
      <c r="B12" s="9"/>
      <c r="C12" s="9"/>
      <c r="D12" s="9"/>
      <c r="E12" s="9"/>
    </row>
    <row r="13" spans="1:6" ht="33.75" customHeight="1">
      <c r="A13" s="314" t="s">
        <v>0</v>
      </c>
      <c r="B13" s="317" t="s">
        <v>15</v>
      </c>
      <c r="C13" s="8" t="s">
        <v>1</v>
      </c>
      <c r="D13" s="318" t="s">
        <v>2</v>
      </c>
      <c r="E13" s="319"/>
      <c r="F13" s="307" t="s">
        <v>10</v>
      </c>
    </row>
    <row r="14" spans="1:6" ht="15" customHeight="1" hidden="1">
      <c r="A14" s="315"/>
      <c r="B14" s="315"/>
      <c r="C14" s="6"/>
      <c r="D14" s="10"/>
      <c r="E14" s="10"/>
      <c r="F14" s="308"/>
    </row>
    <row r="15" spans="1:7" ht="36" customHeight="1">
      <c r="A15" s="316"/>
      <c r="B15" s="316"/>
      <c r="C15" s="7"/>
      <c r="D15" s="10" t="s">
        <v>13</v>
      </c>
      <c r="E15" s="11" t="s">
        <v>3</v>
      </c>
      <c r="F15" s="309"/>
      <c r="G15" s="3"/>
    </row>
    <row r="16" spans="1:6" ht="12.75">
      <c r="A16" s="1">
        <v>1</v>
      </c>
      <c r="B16" s="1">
        <v>2</v>
      </c>
      <c r="C16" s="1">
        <v>3</v>
      </c>
      <c r="D16" s="12">
        <v>4</v>
      </c>
      <c r="E16" s="12">
        <v>5</v>
      </c>
      <c r="F16" s="1">
        <v>6</v>
      </c>
    </row>
    <row r="17" spans="1:6" ht="15.75">
      <c r="A17" s="17">
        <v>200000</v>
      </c>
      <c r="B17" s="28" t="s">
        <v>4</v>
      </c>
      <c r="C17" s="32">
        <f>C18</f>
        <v>-2388457</v>
      </c>
      <c r="D17" s="32">
        <f>D18</f>
        <v>15578509</v>
      </c>
      <c r="E17" s="32">
        <f>E18</f>
        <v>15578509</v>
      </c>
      <c r="F17" s="33">
        <f>C17+D17</f>
        <v>13190052</v>
      </c>
    </row>
    <row r="18" spans="1:6" ht="25.5">
      <c r="A18" s="17">
        <v>208000</v>
      </c>
      <c r="B18" s="23" t="s">
        <v>5</v>
      </c>
      <c r="C18" s="33">
        <f>C19-C22+C23</f>
        <v>-2388457</v>
      </c>
      <c r="D18" s="33">
        <f>D19+D22+D23</f>
        <v>15578509</v>
      </c>
      <c r="E18" s="33">
        <f>E19+E22+E23</f>
        <v>15578509</v>
      </c>
      <c r="F18" s="33">
        <f>C18+D18</f>
        <v>13190052</v>
      </c>
    </row>
    <row r="19" spans="1:6" ht="15.75">
      <c r="A19" s="14">
        <v>208100</v>
      </c>
      <c r="B19" s="21" t="s">
        <v>14</v>
      </c>
      <c r="C19" s="34">
        <v>13440052</v>
      </c>
      <c r="D19" s="35"/>
      <c r="E19" s="34"/>
      <c r="F19" s="36">
        <f>C19+D19</f>
        <v>13440052</v>
      </c>
    </row>
    <row r="20" spans="1:6" ht="30.75" customHeight="1" hidden="1">
      <c r="A20" s="14"/>
      <c r="B20" s="18" t="s">
        <v>20</v>
      </c>
      <c r="C20" s="37"/>
      <c r="D20" s="35"/>
      <c r="E20" s="34"/>
      <c r="F20" s="38">
        <f aca="true" t="shared" si="0" ref="F20:F33">C20+D20</f>
        <v>0</v>
      </c>
    </row>
    <row r="21" spans="1:6" ht="33.75" customHeight="1">
      <c r="A21" s="14"/>
      <c r="B21" s="18" t="s">
        <v>21</v>
      </c>
      <c r="C21" s="37">
        <v>1159</v>
      </c>
      <c r="D21" s="35"/>
      <c r="E21" s="34"/>
      <c r="F21" s="38">
        <f t="shared" si="0"/>
        <v>1159</v>
      </c>
    </row>
    <row r="22" spans="1:6" ht="19.5" customHeight="1">
      <c r="A22" s="15">
        <v>208200</v>
      </c>
      <c r="B22" s="13" t="s">
        <v>6</v>
      </c>
      <c r="C22" s="34">
        <v>250000</v>
      </c>
      <c r="D22" s="31"/>
      <c r="E22" s="31"/>
      <c r="F22" s="36">
        <f t="shared" si="0"/>
        <v>250000</v>
      </c>
    </row>
    <row r="23" spans="1:6" ht="49.5" customHeight="1">
      <c r="A23" s="15">
        <v>208400</v>
      </c>
      <c r="B23" s="16" t="s">
        <v>7</v>
      </c>
      <c r="C23" s="34">
        <v>-15578509</v>
      </c>
      <c r="D23" s="31">
        <v>15578509</v>
      </c>
      <c r="E23" s="31">
        <v>15578509</v>
      </c>
      <c r="F23" s="36">
        <f t="shared" si="0"/>
        <v>0</v>
      </c>
    </row>
    <row r="24" spans="1:6" ht="29.25" customHeight="1" hidden="1">
      <c r="A24" s="15"/>
      <c r="B24" s="18" t="s">
        <v>20</v>
      </c>
      <c r="C24" s="37"/>
      <c r="D24" s="37"/>
      <c r="E24" s="37"/>
      <c r="F24" s="38">
        <f t="shared" si="0"/>
        <v>0</v>
      </c>
    </row>
    <row r="25" spans="1:6" ht="27" customHeight="1" hidden="1">
      <c r="A25" s="15"/>
      <c r="B25" s="19" t="s">
        <v>21</v>
      </c>
      <c r="C25" s="37"/>
      <c r="D25" s="37"/>
      <c r="E25" s="37"/>
      <c r="F25" s="38">
        <f t="shared" si="0"/>
        <v>0</v>
      </c>
    </row>
    <row r="26" spans="1:6" ht="35.25" customHeight="1">
      <c r="A26" s="15"/>
      <c r="B26" s="23" t="s">
        <v>17</v>
      </c>
      <c r="C26" s="39"/>
      <c r="D26" s="39"/>
      <c r="E26" s="39"/>
      <c r="F26" s="33">
        <f>F17</f>
        <v>13190052</v>
      </c>
    </row>
    <row r="27" spans="1:6" ht="27.75" customHeight="1">
      <c r="A27" s="20">
        <v>600000</v>
      </c>
      <c r="B27" s="29" t="s">
        <v>8</v>
      </c>
      <c r="C27" s="33">
        <f>C29-C32+C33</f>
        <v>-2388457</v>
      </c>
      <c r="D27" s="33">
        <f>D29+D32+D33</f>
        <v>15578509</v>
      </c>
      <c r="E27" s="33">
        <f>E29+E32+E33</f>
        <v>15578509</v>
      </c>
      <c r="F27" s="33">
        <f t="shared" si="0"/>
        <v>13190052</v>
      </c>
    </row>
    <row r="28" spans="1:6" ht="27.75" customHeight="1">
      <c r="A28" s="24">
        <v>602000</v>
      </c>
      <c r="B28" s="25" t="s">
        <v>19</v>
      </c>
      <c r="C28" s="40">
        <f>C18</f>
        <v>-2388457</v>
      </c>
      <c r="D28" s="40">
        <f>D18</f>
        <v>15578509</v>
      </c>
      <c r="E28" s="40">
        <f>E18</f>
        <v>15578509</v>
      </c>
      <c r="F28" s="40">
        <f>F18</f>
        <v>13190052</v>
      </c>
    </row>
    <row r="29" spans="1:6" ht="29.25" customHeight="1">
      <c r="A29" s="26">
        <v>602100</v>
      </c>
      <c r="B29" s="22" t="s">
        <v>16</v>
      </c>
      <c r="C29" s="41">
        <f aca="true" t="shared" si="1" ref="C29:F35">C19</f>
        <v>13440052</v>
      </c>
      <c r="D29" s="41">
        <f t="shared" si="1"/>
        <v>0</v>
      </c>
      <c r="E29" s="41">
        <f t="shared" si="1"/>
        <v>0</v>
      </c>
      <c r="F29" s="41">
        <f t="shared" si="0"/>
        <v>13440052</v>
      </c>
    </row>
    <row r="30" spans="1:6" ht="25.5" hidden="1">
      <c r="A30" s="26"/>
      <c r="B30" s="27" t="s">
        <v>20</v>
      </c>
      <c r="C30" s="41">
        <f t="shared" si="1"/>
        <v>0</v>
      </c>
      <c r="D30" s="41">
        <f t="shared" si="1"/>
        <v>0</v>
      </c>
      <c r="E30" s="41">
        <f t="shared" si="1"/>
        <v>0</v>
      </c>
      <c r="F30" s="41">
        <f>F20</f>
        <v>0</v>
      </c>
    </row>
    <row r="31" spans="1:6" ht="25.5">
      <c r="A31" s="26"/>
      <c r="B31" s="27" t="s">
        <v>21</v>
      </c>
      <c r="C31" s="45">
        <f t="shared" si="1"/>
        <v>1159</v>
      </c>
      <c r="D31" s="45">
        <f t="shared" si="1"/>
        <v>0</v>
      </c>
      <c r="E31" s="45">
        <f t="shared" si="1"/>
        <v>0</v>
      </c>
      <c r="F31" s="45">
        <f>F21</f>
        <v>1159</v>
      </c>
    </row>
    <row r="32" spans="1:6" ht="19.5" customHeight="1">
      <c r="A32" s="26">
        <v>602200</v>
      </c>
      <c r="B32" s="22" t="s">
        <v>6</v>
      </c>
      <c r="C32" s="41">
        <f t="shared" si="1"/>
        <v>250000</v>
      </c>
      <c r="D32" s="44">
        <f t="shared" si="1"/>
        <v>0</v>
      </c>
      <c r="E32" s="41">
        <f t="shared" si="1"/>
        <v>0</v>
      </c>
      <c r="F32" s="41">
        <f t="shared" si="0"/>
        <v>250000</v>
      </c>
    </row>
    <row r="33" spans="1:6" ht="50.25" customHeight="1">
      <c r="A33" s="15">
        <v>602400</v>
      </c>
      <c r="B33" s="16" t="s">
        <v>7</v>
      </c>
      <c r="C33" s="42">
        <f>C23</f>
        <v>-15578509</v>
      </c>
      <c r="D33" s="42">
        <f t="shared" si="1"/>
        <v>15578509</v>
      </c>
      <c r="E33" s="42">
        <f t="shared" si="1"/>
        <v>15578509</v>
      </c>
      <c r="F33" s="42">
        <f t="shared" si="0"/>
        <v>0</v>
      </c>
    </row>
    <row r="34" spans="1:6" ht="25.5" hidden="1">
      <c r="A34" s="15"/>
      <c r="B34" s="18" t="s">
        <v>20</v>
      </c>
      <c r="C34" s="42">
        <f>C24</f>
        <v>0</v>
      </c>
      <c r="D34" s="42">
        <f t="shared" si="1"/>
        <v>0</v>
      </c>
      <c r="E34" s="42">
        <f t="shared" si="1"/>
        <v>0</v>
      </c>
      <c r="F34" s="42">
        <f t="shared" si="1"/>
        <v>0</v>
      </c>
    </row>
    <row r="35" spans="1:6" ht="25.5" hidden="1">
      <c r="A35" s="30"/>
      <c r="B35" s="19" t="s">
        <v>21</v>
      </c>
      <c r="C35" s="43">
        <f>C25</f>
        <v>0</v>
      </c>
      <c r="D35" s="43">
        <f t="shared" si="1"/>
        <v>0</v>
      </c>
      <c r="E35" s="43">
        <f t="shared" si="1"/>
        <v>0</v>
      </c>
      <c r="F35" s="43">
        <f t="shared" si="1"/>
        <v>0</v>
      </c>
    </row>
    <row r="36" spans="1:6" ht="45" customHeight="1">
      <c r="A36" s="2"/>
      <c r="B36" s="5" t="s">
        <v>18</v>
      </c>
      <c r="C36" s="42">
        <f>C27</f>
        <v>-2388457</v>
      </c>
      <c r="D36" s="42">
        <f>D27</f>
        <v>15578509</v>
      </c>
      <c r="E36" s="42">
        <f>E27</f>
        <v>15578509</v>
      </c>
      <c r="F36" s="42">
        <f>F27</f>
        <v>13190052</v>
      </c>
    </row>
  </sheetData>
  <sheetProtection/>
  <mergeCells count="9">
    <mergeCell ref="F13:F15"/>
    <mergeCell ref="A6:D6"/>
    <mergeCell ref="A7:E7"/>
    <mergeCell ref="A8:D8"/>
    <mergeCell ref="A9:D9"/>
    <mergeCell ref="A10:D10"/>
    <mergeCell ref="A13:A15"/>
    <mergeCell ref="B13:B15"/>
    <mergeCell ref="D13:E13"/>
  </mergeCells>
  <printOptions/>
  <pageMargins left="0.7874015748031497" right="0.1968503937007874" top="0.984251968503937" bottom="0.1968503937007874" header="0.5118110236220472" footer="0.5118110236220472"/>
  <pageSetup fitToHeight="1" fitToWidth="1"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sheetPr>
    <pageSetUpPr fitToPage="1"/>
  </sheetPr>
  <dimension ref="A1:R214"/>
  <sheetViews>
    <sheetView zoomScale="75" zoomScaleNormal="75" zoomScalePageLayoutView="0" workbookViewId="0" topLeftCell="A204">
      <selection activeCell="E225" sqref="E225:E226"/>
    </sheetView>
  </sheetViews>
  <sheetFormatPr defaultColWidth="9.140625" defaultRowHeight="12.75"/>
  <cols>
    <col min="1" max="1" width="14.57421875" style="48" customWidth="1"/>
    <col min="2" max="3" width="12.8515625" style="48" customWidth="1"/>
    <col min="4" max="4" width="40.7109375" style="0" customWidth="1"/>
    <col min="5" max="5" width="19.421875" style="0" bestFit="1" customWidth="1"/>
    <col min="6" max="6" width="17.57421875" style="0" customWidth="1"/>
    <col min="7" max="7" width="16.140625" style="0" customWidth="1"/>
    <col min="8" max="8" width="18.57421875" style="0" customWidth="1"/>
    <col min="9" max="9" width="10.28125" style="0" hidden="1" customWidth="1"/>
    <col min="10" max="10" width="17.28125" style="0" customWidth="1"/>
    <col min="11" max="11" width="11.7109375" style="0" hidden="1" customWidth="1"/>
    <col min="12" max="12" width="10.140625" style="0" hidden="1" customWidth="1"/>
    <col min="13" max="13" width="11.140625" style="0" hidden="1" customWidth="1"/>
    <col min="14" max="14" width="0.42578125" style="0" hidden="1" customWidth="1"/>
    <col min="15" max="15" width="15.57421875" style="0" customWidth="1"/>
    <col min="16" max="16" width="12.00390625" style="0" hidden="1" customWidth="1"/>
    <col min="17" max="17" width="19.421875" style="0" bestFit="1" customWidth="1"/>
    <col min="18" max="18" width="13.57421875" style="0" customWidth="1"/>
  </cols>
  <sheetData>
    <row r="1" spans="8:14" ht="15">
      <c r="H1" t="s">
        <v>24</v>
      </c>
      <c r="M1" s="49" t="s">
        <v>25</v>
      </c>
      <c r="N1" s="49"/>
    </row>
    <row r="2" spans="8:14" ht="15">
      <c r="H2" t="s">
        <v>12</v>
      </c>
      <c r="M2" s="49" t="s">
        <v>26</v>
      </c>
      <c r="N2" s="49"/>
    </row>
    <row r="3" spans="13:14" ht="15">
      <c r="M3" s="49"/>
      <c r="N3" s="49"/>
    </row>
    <row r="4" spans="8:14" ht="15">
      <c r="H4" t="s">
        <v>27</v>
      </c>
      <c r="M4" t="s">
        <v>28</v>
      </c>
      <c r="N4" s="49"/>
    </row>
    <row r="6" spans="4:16" ht="15.75">
      <c r="D6" s="312" t="s">
        <v>29</v>
      </c>
      <c r="E6" s="312"/>
      <c r="F6" s="312"/>
      <c r="G6" s="312"/>
      <c r="H6" s="312"/>
      <c r="I6" s="312"/>
      <c r="J6" s="312"/>
      <c r="K6" s="50"/>
      <c r="L6" s="50"/>
      <c r="M6" s="50"/>
      <c r="N6" s="50"/>
      <c r="O6" s="50"/>
      <c r="P6" s="50"/>
    </row>
    <row r="7" spans="4:16" ht="12.75">
      <c r="D7" s="330"/>
      <c r="E7" s="330"/>
      <c r="F7" s="330"/>
      <c r="G7" s="330"/>
      <c r="H7" s="330"/>
      <c r="I7" s="330"/>
      <c r="J7" s="330"/>
      <c r="K7" s="50"/>
      <c r="L7" s="50"/>
      <c r="M7" s="50"/>
      <c r="N7" s="50"/>
      <c r="O7" s="50"/>
      <c r="P7" s="50"/>
    </row>
    <row r="8" spans="9:15" ht="12.75">
      <c r="I8" t="s">
        <v>30</v>
      </c>
      <c r="O8" t="s">
        <v>22</v>
      </c>
    </row>
    <row r="9" spans="1:17" ht="24" customHeight="1">
      <c r="A9" s="338" t="s">
        <v>31</v>
      </c>
      <c r="B9" s="331" t="s">
        <v>32</v>
      </c>
      <c r="C9" s="338" t="s">
        <v>33</v>
      </c>
      <c r="D9" s="332" t="s">
        <v>34</v>
      </c>
      <c r="E9" s="343" t="s">
        <v>35</v>
      </c>
      <c r="F9" s="344"/>
      <c r="G9" s="344"/>
      <c r="H9" s="344"/>
      <c r="I9" s="345"/>
      <c r="J9" s="346" t="s">
        <v>36</v>
      </c>
      <c r="K9" s="347"/>
      <c r="L9" s="347"/>
      <c r="M9" s="347"/>
      <c r="N9" s="347"/>
      <c r="O9" s="347"/>
      <c r="P9" s="348"/>
      <c r="Q9" s="320" t="s">
        <v>37</v>
      </c>
    </row>
    <row r="10" spans="1:17" ht="12.75" customHeight="1">
      <c r="A10" s="333"/>
      <c r="B10" s="339"/>
      <c r="C10" s="341"/>
      <c r="D10" s="333"/>
      <c r="E10" s="323" t="s">
        <v>10</v>
      </c>
      <c r="F10" s="324" t="s">
        <v>38</v>
      </c>
      <c r="G10" s="325"/>
      <c r="H10" s="325"/>
      <c r="I10" s="326"/>
      <c r="J10" s="327" t="s">
        <v>13</v>
      </c>
      <c r="K10" s="327" t="s">
        <v>39</v>
      </c>
      <c r="L10" s="328" t="s">
        <v>40</v>
      </c>
      <c r="M10" s="329"/>
      <c r="N10" s="327" t="s">
        <v>41</v>
      </c>
      <c r="O10" s="352" t="s">
        <v>38</v>
      </c>
      <c r="P10" s="353"/>
      <c r="Q10" s="321"/>
    </row>
    <row r="11" spans="1:17" ht="12.75">
      <c r="A11" s="333"/>
      <c r="B11" s="339"/>
      <c r="C11" s="341"/>
      <c r="D11" s="333"/>
      <c r="E11" s="323"/>
      <c r="F11" s="349" t="s">
        <v>42</v>
      </c>
      <c r="G11" s="349" t="s">
        <v>43</v>
      </c>
      <c r="H11" s="332" t="s">
        <v>44</v>
      </c>
      <c r="I11" s="335"/>
      <c r="J11" s="327"/>
      <c r="K11" s="327"/>
      <c r="L11" s="331" t="s">
        <v>45</v>
      </c>
      <c r="M11" s="331" t="s">
        <v>43</v>
      </c>
      <c r="N11" s="327"/>
      <c r="O11" s="331" t="s">
        <v>46</v>
      </c>
      <c r="P11" s="52" t="s">
        <v>40</v>
      </c>
      <c r="Q11" s="321"/>
    </row>
    <row r="12" spans="1:17" ht="12.75">
      <c r="A12" s="333"/>
      <c r="B12" s="339"/>
      <c r="C12" s="341"/>
      <c r="D12" s="333"/>
      <c r="E12" s="323"/>
      <c r="F12" s="350"/>
      <c r="G12" s="350"/>
      <c r="H12" s="333"/>
      <c r="I12" s="336"/>
      <c r="J12" s="327"/>
      <c r="K12" s="327"/>
      <c r="L12" s="315"/>
      <c r="M12" s="315"/>
      <c r="N12" s="327"/>
      <c r="O12" s="315"/>
      <c r="P12" s="331" t="s">
        <v>47</v>
      </c>
      <c r="Q12" s="321"/>
    </row>
    <row r="13" spans="1:17" ht="12.75" customHeight="1">
      <c r="A13" s="333"/>
      <c r="B13" s="339"/>
      <c r="C13" s="341"/>
      <c r="D13" s="333"/>
      <c r="E13" s="323"/>
      <c r="F13" s="350"/>
      <c r="G13" s="350"/>
      <c r="H13" s="333"/>
      <c r="I13" s="336"/>
      <c r="J13" s="327"/>
      <c r="K13" s="327"/>
      <c r="L13" s="315"/>
      <c r="M13" s="315"/>
      <c r="N13" s="327"/>
      <c r="O13" s="315"/>
      <c r="P13" s="315"/>
      <c r="Q13" s="321"/>
    </row>
    <row r="14" spans="1:17" ht="12.75">
      <c r="A14" s="333"/>
      <c r="B14" s="339"/>
      <c r="C14" s="341"/>
      <c r="D14" s="333"/>
      <c r="E14" s="323"/>
      <c r="F14" s="350"/>
      <c r="G14" s="350"/>
      <c r="H14" s="333"/>
      <c r="I14" s="336"/>
      <c r="J14" s="327"/>
      <c r="K14" s="327"/>
      <c r="L14" s="315"/>
      <c r="M14" s="315"/>
      <c r="N14" s="327"/>
      <c r="O14" s="315"/>
      <c r="P14" s="315"/>
      <c r="Q14" s="321"/>
    </row>
    <row r="15" spans="1:17" ht="12.75">
      <c r="A15" s="333"/>
      <c r="B15" s="339"/>
      <c r="C15" s="341"/>
      <c r="D15" s="333"/>
      <c r="E15" s="323"/>
      <c r="F15" s="350"/>
      <c r="G15" s="350"/>
      <c r="H15" s="333"/>
      <c r="I15" s="336"/>
      <c r="J15" s="327"/>
      <c r="K15" s="327"/>
      <c r="L15" s="315"/>
      <c r="M15" s="315"/>
      <c r="N15" s="327"/>
      <c r="O15" s="315"/>
      <c r="P15" s="315"/>
      <c r="Q15" s="321"/>
    </row>
    <row r="16" spans="1:17" ht="12.75">
      <c r="A16" s="333"/>
      <c r="B16" s="339"/>
      <c r="C16" s="341"/>
      <c r="D16" s="333"/>
      <c r="E16" s="323"/>
      <c r="F16" s="350"/>
      <c r="G16" s="350"/>
      <c r="H16" s="333"/>
      <c r="I16" s="336"/>
      <c r="J16" s="327"/>
      <c r="K16" s="327"/>
      <c r="L16" s="315"/>
      <c r="M16" s="315"/>
      <c r="N16" s="327"/>
      <c r="O16" s="315"/>
      <c r="P16" s="315"/>
      <c r="Q16" s="321"/>
    </row>
    <row r="17" spans="1:17" ht="127.5" customHeight="1">
      <c r="A17" s="334"/>
      <c r="B17" s="340"/>
      <c r="C17" s="342"/>
      <c r="D17" s="334"/>
      <c r="E17" s="323"/>
      <c r="F17" s="351"/>
      <c r="G17" s="351"/>
      <c r="H17" s="334"/>
      <c r="I17" s="337"/>
      <c r="J17" s="327"/>
      <c r="K17" s="327"/>
      <c r="L17" s="316"/>
      <c r="M17" s="316"/>
      <c r="N17" s="327"/>
      <c r="O17" s="316"/>
      <c r="P17" s="316"/>
      <c r="Q17" s="322"/>
    </row>
    <row r="18" spans="1:17" ht="12.75">
      <c r="A18" s="53" t="s">
        <v>48</v>
      </c>
      <c r="B18" s="53" t="s">
        <v>49</v>
      </c>
      <c r="C18" s="53" t="s">
        <v>50</v>
      </c>
      <c r="D18" s="1">
        <v>4</v>
      </c>
      <c r="E18" s="1">
        <v>5</v>
      </c>
      <c r="F18" s="1">
        <v>6</v>
      </c>
      <c r="G18" s="1">
        <v>7</v>
      </c>
      <c r="H18" s="1">
        <v>8</v>
      </c>
      <c r="I18" s="1"/>
      <c r="J18" s="1">
        <v>9</v>
      </c>
      <c r="K18" s="1">
        <v>9</v>
      </c>
      <c r="L18" s="1">
        <v>10</v>
      </c>
      <c r="M18" s="1">
        <v>11</v>
      </c>
      <c r="N18" s="1">
        <v>12</v>
      </c>
      <c r="O18" s="1">
        <v>10</v>
      </c>
      <c r="P18" s="1">
        <v>14</v>
      </c>
      <c r="Q18" s="1">
        <v>11</v>
      </c>
    </row>
    <row r="19" spans="1:17" s="57" customFormat="1" ht="15.75">
      <c r="A19" s="54" t="s">
        <v>51</v>
      </c>
      <c r="B19" s="54"/>
      <c r="C19" s="54"/>
      <c r="D19" s="55" t="s">
        <v>52</v>
      </c>
      <c r="E19" s="56">
        <f>E21+E24+E27</f>
        <v>9628130</v>
      </c>
      <c r="F19" s="56">
        <f>F21+F24+F27</f>
        <v>4308500</v>
      </c>
      <c r="G19" s="56">
        <f>G21+G24+G27</f>
        <v>311200</v>
      </c>
      <c r="H19" s="56">
        <f>H21+H24+H27</f>
        <v>5008430</v>
      </c>
      <c r="I19" s="56">
        <f>I22+I27+I26+I54</f>
        <v>0</v>
      </c>
      <c r="J19" s="56">
        <f>J21+J24</f>
        <v>27200</v>
      </c>
      <c r="K19" s="56">
        <f>K22+K27+K26+K54</f>
        <v>0</v>
      </c>
      <c r="L19" s="56">
        <f>L22+L27+L26+L54</f>
        <v>0</v>
      </c>
      <c r="M19" s="56">
        <f>M22+M27+M26+M54</f>
        <v>0</v>
      </c>
      <c r="N19" s="56">
        <f>N22+N27+N26+N54</f>
        <v>0</v>
      </c>
      <c r="O19" s="56">
        <f>O21+O24</f>
        <v>27200</v>
      </c>
      <c r="P19" s="56">
        <f>P22+P27+P26+P54</f>
        <v>0</v>
      </c>
      <c r="Q19" s="56">
        <f>SUM(E19+J19)</f>
        <v>9655330</v>
      </c>
    </row>
    <row r="20" spans="1:17" s="61" customFormat="1" ht="15.75">
      <c r="A20" s="58" t="s">
        <v>53</v>
      </c>
      <c r="B20" s="58"/>
      <c r="C20" s="58"/>
      <c r="D20" s="59" t="s">
        <v>52</v>
      </c>
      <c r="E20" s="60"/>
      <c r="F20" s="60"/>
      <c r="G20" s="60"/>
      <c r="H20" s="60"/>
      <c r="I20" s="60"/>
      <c r="J20" s="56"/>
      <c r="K20" s="60"/>
      <c r="L20" s="60"/>
      <c r="M20" s="60"/>
      <c r="N20" s="60"/>
      <c r="O20" s="60"/>
      <c r="P20" s="60"/>
      <c r="Q20" s="56"/>
    </row>
    <row r="21" spans="1:17" s="61" customFormat="1" ht="15.75">
      <c r="A21" s="58" t="s">
        <v>54</v>
      </c>
      <c r="B21" s="58" t="s">
        <v>55</v>
      </c>
      <c r="C21" s="58"/>
      <c r="D21" s="62" t="s">
        <v>56</v>
      </c>
      <c r="E21" s="63">
        <f>E22</f>
        <v>7062700</v>
      </c>
      <c r="F21" s="63">
        <f>F22</f>
        <v>4308500</v>
      </c>
      <c r="G21" s="63">
        <f>G22</f>
        <v>311200</v>
      </c>
      <c r="H21" s="63">
        <f>H22</f>
        <v>2443000</v>
      </c>
      <c r="I21" s="63"/>
      <c r="J21" s="64">
        <f>J22</f>
        <v>27200</v>
      </c>
      <c r="K21" s="63"/>
      <c r="L21" s="63"/>
      <c r="M21" s="63"/>
      <c r="N21" s="63"/>
      <c r="O21" s="63">
        <f>O22</f>
        <v>27200</v>
      </c>
      <c r="P21" s="60"/>
      <c r="Q21" s="56">
        <f aca="true" t="shared" si="0" ref="Q21:Q53">SUM(E21+J21)</f>
        <v>7089900</v>
      </c>
    </row>
    <row r="22" spans="1:17" ht="88.5" customHeight="1">
      <c r="A22" s="65" t="s">
        <v>57</v>
      </c>
      <c r="B22" s="65" t="s">
        <v>58</v>
      </c>
      <c r="C22" s="65" t="s">
        <v>59</v>
      </c>
      <c r="D22" s="66" t="s">
        <v>60</v>
      </c>
      <c r="E22" s="67">
        <f>F22+G22+H22</f>
        <v>7062700</v>
      </c>
      <c r="F22" s="68">
        <v>4308500</v>
      </c>
      <c r="G22" s="68">
        <v>311200</v>
      </c>
      <c r="H22" s="68">
        <v>2443000</v>
      </c>
      <c r="I22" s="69"/>
      <c r="J22" s="70">
        <v>27200</v>
      </c>
      <c r="K22" s="69"/>
      <c r="L22" s="69"/>
      <c r="M22" s="69"/>
      <c r="N22" s="69"/>
      <c r="O22" s="69">
        <v>27200</v>
      </c>
      <c r="P22" s="69"/>
      <c r="Q22" s="56">
        <f t="shared" si="0"/>
        <v>7089900</v>
      </c>
    </row>
    <row r="23" spans="1:17" ht="18" customHeight="1" hidden="1">
      <c r="A23" s="71"/>
      <c r="B23" s="71" t="s">
        <v>61</v>
      </c>
      <c r="C23" s="71" t="s">
        <v>62</v>
      </c>
      <c r="D23" s="72" t="s">
        <v>63</v>
      </c>
      <c r="E23" s="67">
        <f>F23+G23+H23</f>
        <v>0</v>
      </c>
      <c r="F23" s="73"/>
      <c r="G23" s="73"/>
      <c r="H23" s="73"/>
      <c r="I23" s="73"/>
      <c r="J23" s="70"/>
      <c r="K23" s="73"/>
      <c r="L23" s="73"/>
      <c r="M23" s="73"/>
      <c r="N23" s="73"/>
      <c r="O23" s="73"/>
      <c r="P23" s="73"/>
      <c r="Q23" s="74">
        <f t="shared" si="0"/>
        <v>0</v>
      </c>
    </row>
    <row r="24" spans="1:17" ht="21" customHeight="1" hidden="1">
      <c r="A24" s="75" t="s">
        <v>64</v>
      </c>
      <c r="B24" s="75" t="s">
        <v>65</v>
      </c>
      <c r="C24" s="75"/>
      <c r="D24" s="76" t="s">
        <v>66</v>
      </c>
      <c r="E24" s="67">
        <f>E26</f>
        <v>0</v>
      </c>
      <c r="F24" s="67"/>
      <c r="G24" s="67"/>
      <c r="H24" s="67">
        <f>H26</f>
        <v>0</v>
      </c>
      <c r="I24" s="67"/>
      <c r="J24" s="70">
        <f>J25</f>
        <v>0</v>
      </c>
      <c r="K24" s="67"/>
      <c r="L24" s="67"/>
      <c r="M24" s="67"/>
      <c r="N24" s="67"/>
      <c r="O24" s="67">
        <f>O25</f>
        <v>0</v>
      </c>
      <c r="P24" s="67"/>
      <c r="Q24" s="56">
        <f t="shared" si="0"/>
        <v>0</v>
      </c>
    </row>
    <row r="25" spans="1:17" ht="45" customHeight="1" hidden="1">
      <c r="A25" s="75" t="s">
        <v>67</v>
      </c>
      <c r="B25" s="75" t="s">
        <v>68</v>
      </c>
      <c r="C25" s="75" t="s">
        <v>69</v>
      </c>
      <c r="D25" s="76" t="s">
        <v>70</v>
      </c>
      <c r="E25" s="67"/>
      <c r="F25" s="67"/>
      <c r="G25" s="67"/>
      <c r="H25" s="67"/>
      <c r="I25" s="67"/>
      <c r="J25" s="70"/>
      <c r="K25" s="67"/>
      <c r="L25" s="67"/>
      <c r="M25" s="67"/>
      <c r="N25" s="67"/>
      <c r="O25" s="67"/>
      <c r="P25" s="67"/>
      <c r="Q25" s="56">
        <f t="shared" si="0"/>
        <v>0</v>
      </c>
    </row>
    <row r="26" spans="1:17" ht="45" customHeight="1" hidden="1">
      <c r="A26" s="75" t="s">
        <v>71</v>
      </c>
      <c r="B26" s="75" t="s">
        <v>72</v>
      </c>
      <c r="C26" s="75" t="s">
        <v>73</v>
      </c>
      <c r="D26" s="76" t="s">
        <v>74</v>
      </c>
      <c r="E26" s="67">
        <f aca="true" t="shared" si="1" ref="E26:E33">F26+G26+H26</f>
        <v>0</v>
      </c>
      <c r="F26" s="67"/>
      <c r="G26" s="67"/>
      <c r="H26" s="67"/>
      <c r="I26" s="67"/>
      <c r="J26" s="70"/>
      <c r="K26" s="67"/>
      <c r="L26" s="67"/>
      <c r="M26" s="67"/>
      <c r="N26" s="67"/>
      <c r="O26" s="67"/>
      <c r="P26" s="67"/>
      <c r="Q26" s="56">
        <f t="shared" si="0"/>
        <v>0</v>
      </c>
    </row>
    <row r="27" spans="1:17" ht="74.25" customHeight="1">
      <c r="A27" s="75" t="s">
        <v>75</v>
      </c>
      <c r="B27" s="75" t="s">
        <v>76</v>
      </c>
      <c r="C27" s="75" t="s">
        <v>77</v>
      </c>
      <c r="D27" s="76" t="s">
        <v>78</v>
      </c>
      <c r="E27" s="67">
        <f t="shared" si="1"/>
        <v>2565430</v>
      </c>
      <c r="F27" s="67"/>
      <c r="G27" s="67"/>
      <c r="H27" s="67">
        <f>H28+H29+H30+H31+H32+H33</f>
        <v>2565430</v>
      </c>
      <c r="I27" s="73"/>
      <c r="J27" s="70"/>
      <c r="K27" s="73"/>
      <c r="L27" s="73"/>
      <c r="M27" s="73"/>
      <c r="N27" s="73"/>
      <c r="O27" s="67"/>
      <c r="P27" s="73"/>
      <c r="Q27" s="74">
        <f t="shared" si="0"/>
        <v>2565430</v>
      </c>
    </row>
    <row r="28" spans="1:17" ht="34.5" customHeight="1">
      <c r="A28" s="75"/>
      <c r="B28" s="75"/>
      <c r="C28" s="75"/>
      <c r="D28" s="76" t="s">
        <v>79</v>
      </c>
      <c r="E28" s="67">
        <f t="shared" si="1"/>
        <v>1214900</v>
      </c>
      <c r="F28" s="67"/>
      <c r="G28" s="67"/>
      <c r="H28" s="67">
        <v>1214900</v>
      </c>
      <c r="I28" s="73"/>
      <c r="J28" s="70"/>
      <c r="K28" s="73"/>
      <c r="L28" s="73"/>
      <c r="M28" s="73"/>
      <c r="N28" s="73"/>
      <c r="O28" s="67"/>
      <c r="P28" s="73"/>
      <c r="Q28" s="74">
        <f t="shared" si="0"/>
        <v>1214900</v>
      </c>
    </row>
    <row r="29" spans="1:17" ht="34.5" customHeight="1">
      <c r="A29" s="75"/>
      <c r="B29" s="75"/>
      <c r="C29" s="75"/>
      <c r="D29" s="76" t="s">
        <v>80</v>
      </c>
      <c r="E29" s="67">
        <f t="shared" si="1"/>
        <v>113990</v>
      </c>
      <c r="F29" s="67"/>
      <c r="G29" s="67"/>
      <c r="H29" s="67">
        <v>113990</v>
      </c>
      <c r="I29" s="73"/>
      <c r="J29" s="70"/>
      <c r="K29" s="73"/>
      <c r="L29" s="73"/>
      <c r="M29" s="73"/>
      <c r="N29" s="73"/>
      <c r="O29" s="67"/>
      <c r="P29" s="73"/>
      <c r="Q29" s="74">
        <f t="shared" si="0"/>
        <v>113990</v>
      </c>
    </row>
    <row r="30" spans="1:17" ht="30" customHeight="1">
      <c r="A30" s="75"/>
      <c r="B30" s="75"/>
      <c r="C30" s="75"/>
      <c r="D30" s="76" t="s">
        <v>81</v>
      </c>
      <c r="E30" s="67">
        <f t="shared" si="1"/>
        <v>81800</v>
      </c>
      <c r="F30" s="67"/>
      <c r="G30" s="67"/>
      <c r="H30" s="67">
        <v>81800</v>
      </c>
      <c r="I30" s="73"/>
      <c r="J30" s="70"/>
      <c r="K30" s="73"/>
      <c r="L30" s="73"/>
      <c r="M30" s="73"/>
      <c r="N30" s="73"/>
      <c r="O30" s="67"/>
      <c r="P30" s="73"/>
      <c r="Q30" s="74">
        <f t="shared" si="0"/>
        <v>81800</v>
      </c>
    </row>
    <row r="31" spans="1:17" ht="31.5" customHeight="1">
      <c r="A31" s="75"/>
      <c r="B31" s="75"/>
      <c r="C31" s="75"/>
      <c r="D31" s="76" t="s">
        <v>82</v>
      </c>
      <c r="E31" s="67">
        <f t="shared" si="1"/>
        <v>108800</v>
      </c>
      <c r="F31" s="67"/>
      <c r="G31" s="67"/>
      <c r="H31" s="67">
        <v>108800</v>
      </c>
      <c r="I31" s="73"/>
      <c r="J31" s="70"/>
      <c r="K31" s="73"/>
      <c r="L31" s="73"/>
      <c r="M31" s="73"/>
      <c r="N31" s="73"/>
      <c r="O31" s="67"/>
      <c r="P31" s="73"/>
      <c r="Q31" s="74">
        <f t="shared" si="0"/>
        <v>108800</v>
      </c>
    </row>
    <row r="32" spans="1:17" ht="31.5" customHeight="1">
      <c r="A32" s="75"/>
      <c r="B32" s="75"/>
      <c r="C32" s="75"/>
      <c r="D32" s="76" t="s">
        <v>83</v>
      </c>
      <c r="E32" s="67">
        <f t="shared" si="1"/>
        <v>755640</v>
      </c>
      <c r="F32" s="67"/>
      <c r="G32" s="67"/>
      <c r="H32" s="67">
        <v>755640</v>
      </c>
      <c r="I32" s="73"/>
      <c r="J32" s="70"/>
      <c r="K32" s="73"/>
      <c r="L32" s="73"/>
      <c r="M32" s="73"/>
      <c r="N32" s="73"/>
      <c r="O32" s="67"/>
      <c r="P32" s="73"/>
      <c r="Q32" s="74">
        <f>SUM(E32+J32)</f>
        <v>755640</v>
      </c>
    </row>
    <row r="33" spans="1:17" ht="26.25" customHeight="1">
      <c r="A33" s="75"/>
      <c r="B33" s="75"/>
      <c r="C33" s="75"/>
      <c r="D33" s="76" t="s">
        <v>84</v>
      </c>
      <c r="E33" s="67">
        <f t="shared" si="1"/>
        <v>290300</v>
      </c>
      <c r="F33" s="67"/>
      <c r="G33" s="67"/>
      <c r="H33" s="67">
        <v>290300</v>
      </c>
      <c r="I33" s="73"/>
      <c r="J33" s="70"/>
      <c r="K33" s="73"/>
      <c r="L33" s="73"/>
      <c r="M33" s="73"/>
      <c r="N33" s="73"/>
      <c r="O33" s="67"/>
      <c r="P33" s="73"/>
      <c r="Q33" s="74">
        <f t="shared" si="0"/>
        <v>290300</v>
      </c>
    </row>
    <row r="34" spans="1:17" s="57" customFormat="1" ht="23.25" customHeight="1">
      <c r="A34" s="77" t="s">
        <v>85</v>
      </c>
      <c r="B34" s="78"/>
      <c r="C34" s="78"/>
      <c r="D34" s="79" t="s">
        <v>86</v>
      </c>
      <c r="E34" s="74">
        <f>E42+E54+E38</f>
        <v>153000</v>
      </c>
      <c r="F34" s="80">
        <f>F42+F54+F38</f>
        <v>0</v>
      </c>
      <c r="G34" s="80">
        <f>G42+G54+G38</f>
        <v>0</v>
      </c>
      <c r="H34" s="74">
        <f>H42+H54+H38</f>
        <v>153000</v>
      </c>
      <c r="I34" s="74"/>
      <c r="J34" s="74">
        <f>J42+J54+J38</f>
        <v>358000</v>
      </c>
      <c r="K34" s="74"/>
      <c r="L34" s="74"/>
      <c r="M34" s="74"/>
      <c r="N34" s="74"/>
      <c r="O34" s="74">
        <f>O42+O54+O38</f>
        <v>358000</v>
      </c>
      <c r="P34" s="74"/>
      <c r="Q34" s="56">
        <f t="shared" si="0"/>
        <v>511000</v>
      </c>
    </row>
    <row r="35" spans="1:17" ht="20.25" customHeight="1">
      <c r="A35" s="65" t="s">
        <v>87</v>
      </c>
      <c r="B35" s="65"/>
      <c r="C35" s="65"/>
      <c r="D35" s="81" t="s">
        <v>86</v>
      </c>
      <c r="E35" s="69"/>
      <c r="F35" s="68"/>
      <c r="G35" s="68"/>
      <c r="H35" s="68"/>
      <c r="I35" s="69"/>
      <c r="J35" s="82"/>
      <c r="K35" s="83"/>
      <c r="L35" s="83"/>
      <c r="M35" s="83"/>
      <c r="N35" s="83"/>
      <c r="O35" s="83"/>
      <c r="P35" s="69"/>
      <c r="Q35" s="74"/>
    </row>
    <row r="36" spans="1:17" ht="38.25" customHeight="1" hidden="1">
      <c r="A36" s="65" t="s">
        <v>88</v>
      </c>
      <c r="B36" s="84">
        <v>5060</v>
      </c>
      <c r="C36" s="85"/>
      <c r="D36" s="86" t="s">
        <v>89</v>
      </c>
      <c r="E36" s="69">
        <f>E37</f>
        <v>0</v>
      </c>
      <c r="F36" s="69">
        <f>F37</f>
        <v>0</v>
      </c>
      <c r="G36" s="69">
        <f>G37</f>
        <v>0</v>
      </c>
      <c r="H36" s="69">
        <f>H37</f>
        <v>0</v>
      </c>
      <c r="I36" s="69"/>
      <c r="J36" s="82"/>
      <c r="K36" s="83"/>
      <c r="L36" s="83"/>
      <c r="M36" s="83"/>
      <c r="N36" s="83"/>
      <c r="O36" s="83"/>
      <c r="P36" s="69"/>
      <c r="Q36" s="56">
        <f t="shared" si="0"/>
        <v>0</v>
      </c>
    </row>
    <row r="37" spans="1:17" ht="44.25" customHeight="1" hidden="1">
      <c r="A37" s="65" t="s">
        <v>90</v>
      </c>
      <c r="B37" s="84">
        <v>5062</v>
      </c>
      <c r="C37" s="85" t="s">
        <v>91</v>
      </c>
      <c r="D37" s="86" t="s">
        <v>92</v>
      </c>
      <c r="E37" s="67">
        <f aca="true" t="shared" si="2" ref="E37:E44">F37+G37+H37</f>
        <v>0</v>
      </c>
      <c r="F37" s="68"/>
      <c r="G37" s="68"/>
      <c r="H37" s="68"/>
      <c r="I37" s="69"/>
      <c r="J37" s="82"/>
      <c r="K37" s="83"/>
      <c r="L37" s="83"/>
      <c r="M37" s="83"/>
      <c r="N37" s="83"/>
      <c r="O37" s="83"/>
      <c r="P37" s="69"/>
      <c r="Q37" s="56">
        <f t="shared" si="0"/>
        <v>0</v>
      </c>
    </row>
    <row r="38" spans="1:17" ht="44.25" customHeight="1">
      <c r="A38" s="65" t="s">
        <v>93</v>
      </c>
      <c r="B38" s="84">
        <v>6000</v>
      </c>
      <c r="C38" s="85"/>
      <c r="D38" s="86" t="s">
        <v>94</v>
      </c>
      <c r="E38" s="67">
        <f t="shared" si="2"/>
        <v>3000</v>
      </c>
      <c r="F38" s="68"/>
      <c r="G38" s="68"/>
      <c r="H38" s="68">
        <f>H41+H39</f>
        <v>3000</v>
      </c>
      <c r="I38" s="69"/>
      <c r="J38" s="82"/>
      <c r="K38" s="83"/>
      <c r="L38" s="83"/>
      <c r="M38" s="83"/>
      <c r="N38" s="83"/>
      <c r="O38" s="83"/>
      <c r="P38" s="69"/>
      <c r="Q38" s="56">
        <f t="shared" si="0"/>
        <v>3000</v>
      </c>
    </row>
    <row r="39" spans="1:17" ht="44.25" customHeight="1">
      <c r="A39" s="65" t="s">
        <v>95</v>
      </c>
      <c r="B39" s="84">
        <v>6010</v>
      </c>
      <c r="C39" s="85"/>
      <c r="D39" s="86" t="s">
        <v>96</v>
      </c>
      <c r="E39" s="67">
        <f t="shared" si="2"/>
        <v>3000</v>
      </c>
      <c r="F39" s="68"/>
      <c r="G39" s="68"/>
      <c r="H39" s="68">
        <f>H40</f>
        <v>3000</v>
      </c>
      <c r="I39" s="69"/>
      <c r="J39" s="82"/>
      <c r="K39" s="83"/>
      <c r="L39" s="83"/>
      <c r="M39" s="83"/>
      <c r="N39" s="83"/>
      <c r="O39" s="83"/>
      <c r="P39" s="69"/>
      <c r="Q39" s="56">
        <f>Q40</f>
        <v>3000</v>
      </c>
    </row>
    <row r="40" spans="1:17" ht="44.25" customHeight="1">
      <c r="A40" s="65" t="s">
        <v>97</v>
      </c>
      <c r="B40" s="84">
        <v>6013</v>
      </c>
      <c r="C40" s="85" t="s">
        <v>98</v>
      </c>
      <c r="D40" s="86" t="s">
        <v>99</v>
      </c>
      <c r="E40" s="67">
        <f t="shared" si="2"/>
        <v>3000</v>
      </c>
      <c r="F40" s="68"/>
      <c r="G40" s="68"/>
      <c r="H40" s="68">
        <v>3000</v>
      </c>
      <c r="I40" s="69"/>
      <c r="J40" s="82"/>
      <c r="K40" s="83"/>
      <c r="L40" s="83"/>
      <c r="M40" s="83"/>
      <c r="N40" s="83"/>
      <c r="O40" s="83"/>
      <c r="P40" s="69"/>
      <c r="Q40" s="56">
        <f t="shared" si="0"/>
        <v>3000</v>
      </c>
    </row>
    <row r="41" spans="1:17" ht="44.25" customHeight="1" hidden="1">
      <c r="A41" s="65" t="s">
        <v>100</v>
      </c>
      <c r="B41" s="84">
        <v>6090</v>
      </c>
      <c r="C41" s="85" t="s">
        <v>101</v>
      </c>
      <c r="D41" s="86" t="s">
        <v>102</v>
      </c>
      <c r="E41" s="67">
        <f t="shared" si="2"/>
        <v>0</v>
      </c>
      <c r="F41" s="68"/>
      <c r="G41" s="68"/>
      <c r="H41" s="68"/>
      <c r="I41" s="69"/>
      <c r="J41" s="82"/>
      <c r="K41" s="83"/>
      <c r="L41" s="83"/>
      <c r="M41" s="83"/>
      <c r="N41" s="83"/>
      <c r="O41" s="83"/>
      <c r="P41" s="69"/>
      <c r="Q41" s="56">
        <f t="shared" si="0"/>
        <v>0</v>
      </c>
    </row>
    <row r="42" spans="1:17" ht="44.25" customHeight="1">
      <c r="A42" s="65" t="s">
        <v>103</v>
      </c>
      <c r="B42" s="84">
        <v>7000</v>
      </c>
      <c r="C42" s="85"/>
      <c r="D42" s="86" t="s">
        <v>104</v>
      </c>
      <c r="E42" s="67">
        <f t="shared" si="2"/>
        <v>50000</v>
      </c>
      <c r="F42" s="68"/>
      <c r="G42" s="68"/>
      <c r="H42" s="67">
        <f>H45+H49+H52+H43</f>
        <v>50000</v>
      </c>
      <c r="I42" s="69"/>
      <c r="J42" s="70">
        <f>J45+J49+J52</f>
        <v>158000</v>
      </c>
      <c r="K42" s="83"/>
      <c r="L42" s="83"/>
      <c r="M42" s="83"/>
      <c r="N42" s="83"/>
      <c r="O42" s="67">
        <f>O45+O49+O52</f>
        <v>158000</v>
      </c>
      <c r="P42" s="69"/>
      <c r="Q42" s="56">
        <f t="shared" si="0"/>
        <v>208000</v>
      </c>
    </row>
    <row r="43" spans="1:17" ht="39" customHeight="1" hidden="1">
      <c r="A43" s="65" t="s">
        <v>105</v>
      </c>
      <c r="B43" s="84">
        <v>7100</v>
      </c>
      <c r="C43" s="85"/>
      <c r="D43" s="86" t="s">
        <v>106</v>
      </c>
      <c r="E43" s="67">
        <f t="shared" si="2"/>
        <v>0</v>
      </c>
      <c r="F43" s="68"/>
      <c r="G43" s="68"/>
      <c r="H43" s="67">
        <f>H44</f>
        <v>0</v>
      </c>
      <c r="I43" s="69"/>
      <c r="J43" s="70"/>
      <c r="K43" s="69"/>
      <c r="L43" s="69"/>
      <c r="M43" s="69"/>
      <c r="N43" s="69"/>
      <c r="O43" s="67"/>
      <c r="P43" s="69"/>
      <c r="Q43" s="56"/>
    </row>
    <row r="44" spans="1:17" ht="44.25" customHeight="1" hidden="1">
      <c r="A44" s="65" t="s">
        <v>107</v>
      </c>
      <c r="B44" s="84">
        <v>7130</v>
      </c>
      <c r="C44" s="85" t="s">
        <v>108</v>
      </c>
      <c r="D44" s="86" t="s">
        <v>109</v>
      </c>
      <c r="E44" s="67">
        <f t="shared" si="2"/>
        <v>0</v>
      </c>
      <c r="F44" s="68"/>
      <c r="G44" s="68"/>
      <c r="H44" s="67"/>
      <c r="I44" s="69"/>
      <c r="J44" s="70"/>
      <c r="K44" s="69"/>
      <c r="L44" s="69"/>
      <c r="M44" s="69"/>
      <c r="N44" s="69"/>
      <c r="O44" s="67"/>
      <c r="P44" s="69"/>
      <c r="Q44" s="56"/>
    </row>
    <row r="45" spans="1:17" ht="44.25" customHeight="1">
      <c r="A45" s="65" t="s">
        <v>110</v>
      </c>
      <c r="B45" s="84">
        <v>7300</v>
      </c>
      <c r="C45" s="85"/>
      <c r="D45" s="86" t="s">
        <v>66</v>
      </c>
      <c r="E45" s="87">
        <f>E47</f>
        <v>0</v>
      </c>
      <c r="F45" s="87">
        <f>F47</f>
        <v>0</v>
      </c>
      <c r="G45" s="87">
        <f>G47</f>
        <v>0</v>
      </c>
      <c r="H45" s="87">
        <f>H47</f>
        <v>0</v>
      </c>
      <c r="I45" s="69"/>
      <c r="J45" s="70">
        <f>J47+J46</f>
        <v>158000</v>
      </c>
      <c r="K45" s="69"/>
      <c r="L45" s="69"/>
      <c r="M45" s="69"/>
      <c r="N45" s="69"/>
      <c r="O45" s="67">
        <f>O46+O47</f>
        <v>158000</v>
      </c>
      <c r="P45" s="69"/>
      <c r="Q45" s="56">
        <f t="shared" si="0"/>
        <v>158000</v>
      </c>
    </row>
    <row r="46" spans="1:17" ht="44.25" customHeight="1">
      <c r="A46" s="65" t="s">
        <v>111</v>
      </c>
      <c r="B46" s="84">
        <v>7310</v>
      </c>
      <c r="C46" s="85" t="s">
        <v>69</v>
      </c>
      <c r="D46" s="86" t="s">
        <v>112</v>
      </c>
      <c r="E46" s="87"/>
      <c r="F46" s="87"/>
      <c r="G46" s="87"/>
      <c r="H46" s="87"/>
      <c r="I46" s="69"/>
      <c r="J46" s="70">
        <v>158000</v>
      </c>
      <c r="K46" s="69"/>
      <c r="L46" s="69"/>
      <c r="M46" s="69"/>
      <c r="N46" s="69"/>
      <c r="O46" s="67">
        <v>158000</v>
      </c>
      <c r="P46" s="69"/>
      <c r="Q46" s="56">
        <f t="shared" si="0"/>
        <v>158000</v>
      </c>
    </row>
    <row r="47" spans="1:17" ht="44.25" customHeight="1" hidden="1">
      <c r="A47" s="65" t="s">
        <v>113</v>
      </c>
      <c r="B47" s="84">
        <v>7360</v>
      </c>
      <c r="C47" s="85"/>
      <c r="D47" s="76" t="s">
        <v>114</v>
      </c>
      <c r="E47" s="87">
        <f>E48</f>
        <v>0</v>
      </c>
      <c r="F47" s="88"/>
      <c r="G47" s="88"/>
      <c r="H47" s="88"/>
      <c r="I47" s="69"/>
      <c r="J47" s="70">
        <f>J48</f>
        <v>0</v>
      </c>
      <c r="K47" s="69"/>
      <c r="L47" s="69"/>
      <c r="M47" s="69"/>
      <c r="N47" s="69"/>
      <c r="O47" s="67">
        <f>O48</f>
        <v>0</v>
      </c>
      <c r="P47" s="69"/>
      <c r="Q47" s="56">
        <f t="shared" si="0"/>
        <v>0</v>
      </c>
    </row>
    <row r="48" spans="1:17" ht="60.75" customHeight="1" hidden="1">
      <c r="A48" s="65" t="s">
        <v>115</v>
      </c>
      <c r="B48" s="84">
        <v>7361</v>
      </c>
      <c r="C48" s="85" t="s">
        <v>73</v>
      </c>
      <c r="D48" s="86" t="s">
        <v>116</v>
      </c>
      <c r="E48" s="87">
        <f>F48+G48+H48</f>
        <v>0</v>
      </c>
      <c r="F48" s="88"/>
      <c r="G48" s="88"/>
      <c r="H48" s="88"/>
      <c r="I48" s="69"/>
      <c r="J48" s="70"/>
      <c r="K48" s="69"/>
      <c r="L48" s="69"/>
      <c r="M48" s="69"/>
      <c r="N48" s="69"/>
      <c r="O48" s="69"/>
      <c r="P48" s="69"/>
      <c r="Q48" s="56">
        <f t="shared" si="0"/>
        <v>0</v>
      </c>
    </row>
    <row r="49" spans="1:17" ht="44.25" customHeight="1" hidden="1">
      <c r="A49" s="65" t="s">
        <v>117</v>
      </c>
      <c r="B49" s="84">
        <v>7400</v>
      </c>
      <c r="C49" s="85"/>
      <c r="D49" s="86" t="s">
        <v>118</v>
      </c>
      <c r="E49" s="67">
        <f>E50</f>
        <v>0</v>
      </c>
      <c r="F49" s="67"/>
      <c r="G49" s="67"/>
      <c r="H49" s="67">
        <f>H50</f>
        <v>0</v>
      </c>
      <c r="I49" s="69"/>
      <c r="J49" s="70">
        <f>J50</f>
        <v>0</v>
      </c>
      <c r="K49" s="69"/>
      <c r="L49" s="69"/>
      <c r="M49" s="69"/>
      <c r="N49" s="69"/>
      <c r="O49" s="67">
        <f>O50</f>
        <v>0</v>
      </c>
      <c r="P49" s="69"/>
      <c r="Q49" s="56">
        <f t="shared" si="0"/>
        <v>0</v>
      </c>
    </row>
    <row r="50" spans="1:17" ht="44.25" customHeight="1" hidden="1">
      <c r="A50" s="65" t="s">
        <v>119</v>
      </c>
      <c r="B50" s="84">
        <v>7460</v>
      </c>
      <c r="C50" s="85"/>
      <c r="D50" s="86" t="s">
        <v>120</v>
      </c>
      <c r="E50" s="67">
        <f>E51</f>
        <v>0</v>
      </c>
      <c r="F50" s="67"/>
      <c r="G50" s="67"/>
      <c r="H50" s="67">
        <f>H51</f>
        <v>0</v>
      </c>
      <c r="I50" s="69"/>
      <c r="J50" s="70">
        <f>J51</f>
        <v>0</v>
      </c>
      <c r="K50" s="69"/>
      <c r="L50" s="69"/>
      <c r="M50" s="69"/>
      <c r="N50" s="69"/>
      <c r="O50" s="67">
        <f>O51</f>
        <v>0</v>
      </c>
      <c r="P50" s="69"/>
      <c r="Q50" s="56">
        <f t="shared" si="0"/>
        <v>0</v>
      </c>
    </row>
    <row r="51" spans="1:17" ht="44.25" customHeight="1" hidden="1">
      <c r="A51" s="65" t="s">
        <v>121</v>
      </c>
      <c r="B51" s="84">
        <v>7461</v>
      </c>
      <c r="C51" s="85" t="s">
        <v>122</v>
      </c>
      <c r="D51" s="86" t="s">
        <v>123</v>
      </c>
      <c r="E51" s="67">
        <f>F51+G51+H51</f>
        <v>0</v>
      </c>
      <c r="F51" s="68"/>
      <c r="G51" s="68"/>
      <c r="H51" s="68"/>
      <c r="I51" s="69"/>
      <c r="J51" s="70"/>
      <c r="K51" s="69"/>
      <c r="L51" s="69"/>
      <c r="M51" s="69"/>
      <c r="N51" s="69"/>
      <c r="O51" s="69"/>
      <c r="P51" s="69"/>
      <c r="Q51" s="56">
        <f t="shared" si="0"/>
        <v>0</v>
      </c>
    </row>
    <row r="52" spans="1:17" ht="35.25" customHeight="1">
      <c r="A52" s="65" t="s">
        <v>124</v>
      </c>
      <c r="B52" s="84">
        <v>7600</v>
      </c>
      <c r="C52" s="84"/>
      <c r="D52" s="86" t="s">
        <v>125</v>
      </c>
      <c r="E52" s="69">
        <f>E53</f>
        <v>50000</v>
      </c>
      <c r="F52" s="68"/>
      <c r="G52" s="68"/>
      <c r="H52" s="69">
        <f>H53</f>
        <v>50000</v>
      </c>
      <c r="I52" s="69"/>
      <c r="J52" s="70"/>
      <c r="K52" s="69"/>
      <c r="L52" s="69"/>
      <c r="M52" s="69"/>
      <c r="N52" s="69"/>
      <c r="O52" s="69"/>
      <c r="P52" s="69"/>
      <c r="Q52" s="56">
        <f t="shared" si="0"/>
        <v>50000</v>
      </c>
    </row>
    <row r="53" spans="1:17" ht="30" customHeight="1">
      <c r="A53" s="65" t="s">
        <v>126</v>
      </c>
      <c r="B53" s="65" t="s">
        <v>127</v>
      </c>
      <c r="C53" s="65" t="s">
        <v>128</v>
      </c>
      <c r="D53" s="76" t="s">
        <v>129</v>
      </c>
      <c r="E53" s="67">
        <f aca="true" t="shared" si="3" ref="E53:E59">F53+G53+H53</f>
        <v>50000</v>
      </c>
      <c r="F53" s="68"/>
      <c r="G53" s="68"/>
      <c r="H53" s="68">
        <v>50000</v>
      </c>
      <c r="I53" s="69"/>
      <c r="J53" s="70"/>
      <c r="K53" s="69"/>
      <c r="L53" s="69"/>
      <c r="M53" s="69"/>
      <c r="N53" s="69"/>
      <c r="O53" s="69"/>
      <c r="P53" s="69"/>
      <c r="Q53" s="56">
        <f t="shared" si="0"/>
        <v>50000</v>
      </c>
    </row>
    <row r="54" spans="1:17" ht="73.5" customHeight="1">
      <c r="A54" s="65" t="s">
        <v>130</v>
      </c>
      <c r="B54" s="65" t="s">
        <v>76</v>
      </c>
      <c r="C54" s="65" t="s">
        <v>77</v>
      </c>
      <c r="D54" s="89" t="s">
        <v>131</v>
      </c>
      <c r="E54" s="67">
        <f t="shared" si="3"/>
        <v>100000</v>
      </c>
      <c r="F54" s="68"/>
      <c r="G54" s="68"/>
      <c r="H54" s="68">
        <f>H55+H56+H58+H57+H59</f>
        <v>100000</v>
      </c>
      <c r="I54" s="69"/>
      <c r="J54" s="70">
        <f>J56+J59</f>
        <v>200000</v>
      </c>
      <c r="K54" s="69"/>
      <c r="L54" s="69"/>
      <c r="M54" s="69"/>
      <c r="N54" s="69"/>
      <c r="O54" s="69">
        <f>O56+O59</f>
        <v>200000</v>
      </c>
      <c r="P54" s="69"/>
      <c r="Q54" s="74">
        <f aca="true" t="shared" si="4" ref="Q54:Q109">SUM(E54+J54)</f>
        <v>300000</v>
      </c>
    </row>
    <row r="55" spans="1:17" ht="50.25" customHeight="1" hidden="1">
      <c r="A55" s="65"/>
      <c r="B55" s="65"/>
      <c r="C55" s="65"/>
      <c r="D55" s="89" t="s">
        <v>132</v>
      </c>
      <c r="E55" s="67">
        <f t="shared" si="3"/>
        <v>0</v>
      </c>
      <c r="F55" s="68"/>
      <c r="G55" s="68"/>
      <c r="H55" s="68"/>
      <c r="I55" s="69"/>
      <c r="J55" s="70"/>
      <c r="K55" s="69"/>
      <c r="L55" s="69"/>
      <c r="M55" s="69"/>
      <c r="N55" s="69"/>
      <c r="O55" s="69"/>
      <c r="P55" s="69"/>
      <c r="Q55" s="74">
        <f t="shared" si="4"/>
        <v>0</v>
      </c>
    </row>
    <row r="56" spans="1:17" ht="56.25" customHeight="1">
      <c r="A56" s="65"/>
      <c r="B56" s="65"/>
      <c r="C56" s="65"/>
      <c r="D56" s="89" t="s">
        <v>133</v>
      </c>
      <c r="E56" s="67">
        <f t="shared" si="3"/>
        <v>0</v>
      </c>
      <c r="F56" s="68"/>
      <c r="G56" s="68"/>
      <c r="H56" s="68"/>
      <c r="I56" s="69"/>
      <c r="J56" s="70">
        <v>100000</v>
      </c>
      <c r="K56" s="69"/>
      <c r="L56" s="69"/>
      <c r="M56" s="69"/>
      <c r="N56" s="69"/>
      <c r="O56" s="69">
        <v>100000</v>
      </c>
      <c r="P56" s="69"/>
      <c r="Q56" s="74">
        <f t="shared" si="4"/>
        <v>100000</v>
      </c>
    </row>
    <row r="57" spans="1:17" ht="56.25" customHeight="1" hidden="1">
      <c r="A57" s="65"/>
      <c r="B57" s="65"/>
      <c r="C57" s="65"/>
      <c r="D57" s="89" t="s">
        <v>134</v>
      </c>
      <c r="E57" s="67">
        <f t="shared" si="3"/>
        <v>0</v>
      </c>
      <c r="F57" s="68"/>
      <c r="G57" s="68"/>
      <c r="H57" s="68"/>
      <c r="I57" s="69"/>
      <c r="J57" s="70"/>
      <c r="K57" s="69"/>
      <c r="L57" s="69"/>
      <c r="M57" s="69"/>
      <c r="N57" s="69"/>
      <c r="O57" s="69"/>
      <c r="P57" s="69"/>
      <c r="Q57" s="74">
        <f t="shared" si="4"/>
        <v>0</v>
      </c>
    </row>
    <row r="58" spans="1:17" ht="56.25" customHeight="1">
      <c r="A58" s="65"/>
      <c r="B58" s="65"/>
      <c r="C58" s="65"/>
      <c r="D58" s="89" t="s">
        <v>135</v>
      </c>
      <c r="E58" s="67">
        <f t="shared" si="3"/>
        <v>100000</v>
      </c>
      <c r="F58" s="68"/>
      <c r="G58" s="68"/>
      <c r="H58" s="68">
        <v>100000</v>
      </c>
      <c r="I58" s="69"/>
      <c r="J58" s="70"/>
      <c r="K58" s="69"/>
      <c r="L58" s="69"/>
      <c r="M58" s="69"/>
      <c r="N58" s="69"/>
      <c r="O58" s="69"/>
      <c r="P58" s="69"/>
      <c r="Q58" s="74">
        <f t="shared" si="4"/>
        <v>100000</v>
      </c>
    </row>
    <row r="59" spans="1:17" ht="56.25" customHeight="1">
      <c r="A59" s="65"/>
      <c r="B59" s="65"/>
      <c r="C59" s="65"/>
      <c r="D59" s="89" t="s">
        <v>136</v>
      </c>
      <c r="E59" s="67">
        <f t="shared" si="3"/>
        <v>0</v>
      </c>
      <c r="F59" s="68"/>
      <c r="G59" s="68"/>
      <c r="H59" s="68"/>
      <c r="I59" s="69"/>
      <c r="J59" s="70">
        <v>100000</v>
      </c>
      <c r="K59" s="69"/>
      <c r="L59" s="69"/>
      <c r="M59" s="69"/>
      <c r="N59" s="69"/>
      <c r="O59" s="69">
        <v>100000</v>
      </c>
      <c r="P59" s="69"/>
      <c r="Q59" s="74">
        <f t="shared" si="4"/>
        <v>100000</v>
      </c>
    </row>
    <row r="60" spans="1:17" s="57" customFormat="1" ht="31.5">
      <c r="A60" s="77" t="s">
        <v>137</v>
      </c>
      <c r="B60" s="77"/>
      <c r="C60" s="77"/>
      <c r="D60" s="79" t="s">
        <v>81</v>
      </c>
      <c r="E60" s="74">
        <f>E62+E74+E78</f>
        <v>135420243</v>
      </c>
      <c r="F60" s="74">
        <f>F62+F74+F78</f>
        <v>86729600</v>
      </c>
      <c r="G60" s="74">
        <f>G62+G74+G78</f>
        <v>9553600</v>
      </c>
      <c r="H60" s="74">
        <f>H62+H74+H78</f>
        <v>39137043</v>
      </c>
      <c r="I60" s="74"/>
      <c r="J60" s="74">
        <f>J62+J74+J78</f>
        <v>13792609</v>
      </c>
      <c r="K60" s="74" t="e">
        <f>K64+K65+K67+K68+K69+#REF!+K74+K85</f>
        <v>#REF!</v>
      </c>
      <c r="L60" s="74" t="e">
        <f>L64+L65+L67+L68+L69+#REF!+L74</f>
        <v>#REF!</v>
      </c>
      <c r="M60" s="74" t="e">
        <f>M64+M65+M67+M68+M69+#REF!+M74</f>
        <v>#REF!</v>
      </c>
      <c r="N60" s="74" t="e">
        <f>N64+N65+N67+N68+N69+#REF!+N74+N83+N85</f>
        <v>#REF!</v>
      </c>
      <c r="O60" s="74">
        <f>O62+O74+O78</f>
        <v>11365409</v>
      </c>
      <c r="P60" s="74">
        <f>P64+P74+P83</f>
        <v>0</v>
      </c>
      <c r="Q60" s="74">
        <f t="shared" si="4"/>
        <v>149212852</v>
      </c>
    </row>
    <row r="61" spans="1:17" s="61" customFormat="1" ht="15.75">
      <c r="A61" s="75" t="s">
        <v>138</v>
      </c>
      <c r="B61" s="75"/>
      <c r="C61" s="75"/>
      <c r="D61" s="81" t="s">
        <v>81</v>
      </c>
      <c r="E61" s="67"/>
      <c r="F61" s="67"/>
      <c r="G61" s="67"/>
      <c r="H61" s="90"/>
      <c r="I61" s="90"/>
      <c r="J61" s="70"/>
      <c r="K61" s="67"/>
      <c r="L61" s="67"/>
      <c r="M61" s="67"/>
      <c r="N61" s="67"/>
      <c r="O61" s="87"/>
      <c r="P61" s="90"/>
      <c r="Q61" s="74"/>
    </row>
    <row r="62" spans="1:17" s="61" customFormat="1" ht="28.5">
      <c r="A62" s="75" t="s">
        <v>139</v>
      </c>
      <c r="B62" s="75" t="s">
        <v>140</v>
      </c>
      <c r="C62" s="75"/>
      <c r="D62" s="76" t="s">
        <v>141</v>
      </c>
      <c r="E62" s="67">
        <f>E64+E65+E67+E68+E69+E71+E70+E72</f>
        <v>133775443</v>
      </c>
      <c r="F62" s="67">
        <f>F64+F65+F67+F68+F69+F71+F70+F72</f>
        <v>85835800</v>
      </c>
      <c r="G62" s="67">
        <f>G64+G65+G67+G68+G69+G71+G70+G72</f>
        <v>9553600</v>
      </c>
      <c r="H62" s="67">
        <f>H64+H65+H67+H68+H69+H71+H70+H72</f>
        <v>38386043</v>
      </c>
      <c r="I62" s="90"/>
      <c r="J62" s="70">
        <f>J64+J65+J67+J68+J69+J71+J70+J72</f>
        <v>4071749</v>
      </c>
      <c r="K62" s="90"/>
      <c r="L62" s="90"/>
      <c r="M62" s="90"/>
      <c r="N62" s="90"/>
      <c r="O62" s="67">
        <f>O64+O65+O67+O68+O69+O71+O70+O72</f>
        <v>1644549</v>
      </c>
      <c r="P62" s="90"/>
      <c r="Q62" s="74">
        <f t="shared" si="4"/>
        <v>137847192</v>
      </c>
    </row>
    <row r="63" spans="1:17" s="61" customFormat="1" ht="37.5" customHeight="1">
      <c r="A63" s="75"/>
      <c r="B63" s="75"/>
      <c r="C63" s="75"/>
      <c r="D63" s="76" t="s">
        <v>142</v>
      </c>
      <c r="E63" s="67">
        <f>E66</f>
        <v>49707300</v>
      </c>
      <c r="F63" s="67">
        <f>F66</f>
        <v>40743600</v>
      </c>
      <c r="G63" s="87">
        <f>G66</f>
        <v>0</v>
      </c>
      <c r="H63" s="67">
        <f>H66</f>
        <v>8963700</v>
      </c>
      <c r="I63" s="90"/>
      <c r="J63" s="70"/>
      <c r="K63" s="90"/>
      <c r="L63" s="90"/>
      <c r="M63" s="90"/>
      <c r="N63" s="90"/>
      <c r="O63" s="90"/>
      <c r="P63" s="90"/>
      <c r="Q63" s="74">
        <f t="shared" si="4"/>
        <v>49707300</v>
      </c>
    </row>
    <row r="64" spans="1:18" ht="27" customHeight="1">
      <c r="A64" s="75" t="s">
        <v>143</v>
      </c>
      <c r="B64" s="75" t="s">
        <v>144</v>
      </c>
      <c r="C64" s="75" t="s">
        <v>145</v>
      </c>
      <c r="D64" s="76" t="s">
        <v>146</v>
      </c>
      <c r="E64" s="67">
        <f aca="true" t="shared" si="5" ref="E64:E73">F64+G64+H64</f>
        <v>19164040</v>
      </c>
      <c r="F64" s="91">
        <v>11149200</v>
      </c>
      <c r="G64" s="91">
        <v>1747500</v>
      </c>
      <c r="H64" s="91">
        <v>6267340</v>
      </c>
      <c r="I64" s="92"/>
      <c r="J64" s="93">
        <v>872400</v>
      </c>
      <c r="K64" s="92"/>
      <c r="L64" s="92"/>
      <c r="M64" s="92"/>
      <c r="N64" s="92"/>
      <c r="O64" s="92">
        <v>108000</v>
      </c>
      <c r="P64" s="92"/>
      <c r="Q64" s="94">
        <f t="shared" si="4"/>
        <v>20036440</v>
      </c>
      <c r="R64" s="95"/>
    </row>
    <row r="65" spans="1:17" ht="84" customHeight="1">
      <c r="A65" s="75" t="s">
        <v>147</v>
      </c>
      <c r="B65" s="75" t="s">
        <v>148</v>
      </c>
      <c r="C65" s="75" t="s">
        <v>149</v>
      </c>
      <c r="D65" s="76" t="s">
        <v>150</v>
      </c>
      <c r="E65" s="67">
        <f t="shared" si="5"/>
        <v>108277803</v>
      </c>
      <c r="F65" s="67">
        <v>70332800</v>
      </c>
      <c r="G65" s="67">
        <v>7662800</v>
      </c>
      <c r="H65" s="67">
        <v>30282203</v>
      </c>
      <c r="I65" s="69"/>
      <c r="J65" s="70">
        <v>3199349</v>
      </c>
      <c r="K65" s="69"/>
      <c r="L65" s="69"/>
      <c r="M65" s="69"/>
      <c r="N65" s="69"/>
      <c r="O65" s="67">
        <v>1536549</v>
      </c>
      <c r="P65" s="69"/>
      <c r="Q65" s="74">
        <f t="shared" si="4"/>
        <v>111477152</v>
      </c>
    </row>
    <row r="66" spans="1:17" ht="28.5">
      <c r="A66" s="75"/>
      <c r="B66" s="75"/>
      <c r="C66" s="75"/>
      <c r="D66" s="76" t="s">
        <v>142</v>
      </c>
      <c r="E66" s="67">
        <f t="shared" si="5"/>
        <v>49707300</v>
      </c>
      <c r="F66" s="67">
        <v>40743600</v>
      </c>
      <c r="G66" s="67"/>
      <c r="H66" s="67">
        <v>8963700</v>
      </c>
      <c r="I66" s="69"/>
      <c r="J66" s="70"/>
      <c r="K66" s="69"/>
      <c r="L66" s="69"/>
      <c r="M66" s="69"/>
      <c r="N66" s="69"/>
      <c r="O66" s="69"/>
      <c r="P66" s="69"/>
      <c r="Q66" s="74">
        <f t="shared" si="4"/>
        <v>49707300</v>
      </c>
    </row>
    <row r="67" spans="1:17" ht="59.25" customHeight="1">
      <c r="A67" s="75" t="s">
        <v>151</v>
      </c>
      <c r="B67" s="75" t="s">
        <v>152</v>
      </c>
      <c r="C67" s="75" t="s">
        <v>153</v>
      </c>
      <c r="D67" s="76" t="s">
        <v>154</v>
      </c>
      <c r="E67" s="67">
        <f t="shared" si="5"/>
        <v>2546900</v>
      </c>
      <c r="F67" s="67">
        <v>1956500</v>
      </c>
      <c r="G67" s="67"/>
      <c r="H67" s="67">
        <v>590400</v>
      </c>
      <c r="I67" s="69"/>
      <c r="J67" s="70"/>
      <c r="K67" s="69"/>
      <c r="L67" s="69"/>
      <c r="M67" s="69"/>
      <c r="N67" s="69"/>
      <c r="O67" s="69"/>
      <c r="P67" s="69"/>
      <c r="Q67" s="74">
        <f t="shared" si="4"/>
        <v>2546900</v>
      </c>
    </row>
    <row r="68" spans="1:17" ht="47.25" customHeight="1">
      <c r="A68" s="75" t="s">
        <v>155</v>
      </c>
      <c r="B68" s="75" t="s">
        <v>156</v>
      </c>
      <c r="C68" s="75" t="s">
        <v>157</v>
      </c>
      <c r="D68" s="76" t="s">
        <v>158</v>
      </c>
      <c r="E68" s="67">
        <f t="shared" si="5"/>
        <v>169000</v>
      </c>
      <c r="F68" s="67"/>
      <c r="G68" s="67"/>
      <c r="H68" s="67">
        <v>169000</v>
      </c>
      <c r="I68" s="69"/>
      <c r="J68" s="70"/>
      <c r="K68" s="69"/>
      <c r="L68" s="69"/>
      <c r="M68" s="69"/>
      <c r="N68" s="69"/>
      <c r="O68" s="69"/>
      <c r="P68" s="69"/>
      <c r="Q68" s="74">
        <f t="shared" si="4"/>
        <v>169000</v>
      </c>
    </row>
    <row r="69" spans="1:17" ht="42" customHeight="1">
      <c r="A69" s="75" t="s">
        <v>159</v>
      </c>
      <c r="B69" s="75" t="s">
        <v>160</v>
      </c>
      <c r="C69" s="75" t="s">
        <v>161</v>
      </c>
      <c r="D69" s="76" t="s">
        <v>162</v>
      </c>
      <c r="E69" s="67">
        <f t="shared" si="5"/>
        <v>2642800</v>
      </c>
      <c r="F69" s="67">
        <v>1765700</v>
      </c>
      <c r="G69" s="67">
        <v>143300</v>
      </c>
      <c r="H69" s="67">
        <v>733800</v>
      </c>
      <c r="I69" s="69"/>
      <c r="J69" s="70"/>
      <c r="K69" s="69"/>
      <c r="L69" s="69"/>
      <c r="M69" s="69"/>
      <c r="N69" s="69"/>
      <c r="O69" s="69"/>
      <c r="P69" s="69"/>
      <c r="Q69" s="74">
        <f t="shared" si="4"/>
        <v>2642800</v>
      </c>
    </row>
    <row r="70" spans="1:17" ht="42" customHeight="1" hidden="1">
      <c r="A70" s="75" t="s">
        <v>163</v>
      </c>
      <c r="B70" s="75" t="s">
        <v>164</v>
      </c>
      <c r="C70" s="75" t="s">
        <v>161</v>
      </c>
      <c r="D70" s="76" t="s">
        <v>165</v>
      </c>
      <c r="E70" s="67">
        <f t="shared" si="5"/>
        <v>0</v>
      </c>
      <c r="F70" s="67"/>
      <c r="G70" s="67"/>
      <c r="H70" s="67"/>
      <c r="I70" s="69"/>
      <c r="J70" s="70"/>
      <c r="K70" s="69"/>
      <c r="L70" s="69"/>
      <c r="M70" s="69"/>
      <c r="N70" s="69"/>
      <c r="O70" s="69"/>
      <c r="P70" s="69"/>
      <c r="Q70" s="74">
        <f t="shared" si="4"/>
        <v>0</v>
      </c>
    </row>
    <row r="71" spans="1:17" ht="42" customHeight="1">
      <c r="A71" s="75" t="s">
        <v>166</v>
      </c>
      <c r="B71" s="75" t="s">
        <v>167</v>
      </c>
      <c r="C71" s="75" t="s">
        <v>161</v>
      </c>
      <c r="D71" s="76" t="s">
        <v>168</v>
      </c>
      <c r="E71" s="67">
        <f t="shared" si="5"/>
        <v>12700</v>
      </c>
      <c r="F71" s="67"/>
      <c r="G71" s="67"/>
      <c r="H71" s="67">
        <v>12700</v>
      </c>
      <c r="I71" s="69"/>
      <c r="J71" s="96"/>
      <c r="K71" s="69"/>
      <c r="L71" s="69"/>
      <c r="M71" s="69"/>
      <c r="N71" s="69"/>
      <c r="O71" s="69"/>
      <c r="P71" s="69"/>
      <c r="Q71" s="74">
        <f t="shared" si="4"/>
        <v>12700</v>
      </c>
    </row>
    <row r="72" spans="1:17" ht="42" customHeight="1">
      <c r="A72" s="75" t="s">
        <v>169</v>
      </c>
      <c r="B72" s="75" t="s">
        <v>170</v>
      </c>
      <c r="C72" s="75" t="s">
        <v>161</v>
      </c>
      <c r="D72" s="76" t="s">
        <v>171</v>
      </c>
      <c r="E72" s="67">
        <f t="shared" si="5"/>
        <v>962200</v>
      </c>
      <c r="F72" s="67">
        <v>631600</v>
      </c>
      <c r="G72" s="67"/>
      <c r="H72" s="67">
        <v>330600</v>
      </c>
      <c r="I72" s="69"/>
      <c r="J72" s="96"/>
      <c r="K72" s="69"/>
      <c r="L72" s="69"/>
      <c r="M72" s="69"/>
      <c r="N72" s="69"/>
      <c r="O72" s="69"/>
      <c r="P72" s="69"/>
      <c r="Q72" s="74">
        <f t="shared" si="4"/>
        <v>962200</v>
      </c>
    </row>
    <row r="73" spans="1:17" ht="63" customHeight="1">
      <c r="A73" s="75"/>
      <c r="B73" s="75"/>
      <c r="C73" s="75"/>
      <c r="D73" s="76" t="s">
        <v>172</v>
      </c>
      <c r="E73" s="67">
        <f t="shared" si="5"/>
        <v>566700</v>
      </c>
      <c r="F73" s="67">
        <v>464500</v>
      </c>
      <c r="G73" s="67"/>
      <c r="H73" s="67">
        <v>102200</v>
      </c>
      <c r="I73" s="69"/>
      <c r="J73" s="96"/>
      <c r="K73" s="69"/>
      <c r="L73" s="69"/>
      <c r="M73" s="69"/>
      <c r="N73" s="69"/>
      <c r="O73" s="69"/>
      <c r="P73" s="69"/>
      <c r="Q73" s="74">
        <f t="shared" si="4"/>
        <v>566700</v>
      </c>
    </row>
    <row r="74" spans="1:17" ht="31.5" customHeight="1">
      <c r="A74" s="75" t="s">
        <v>173</v>
      </c>
      <c r="B74" s="75" t="s">
        <v>174</v>
      </c>
      <c r="C74" s="75"/>
      <c r="D74" s="97" t="s">
        <v>175</v>
      </c>
      <c r="E74" s="67">
        <f aca="true" t="shared" si="6" ref="E74:J75">E75</f>
        <v>1644800</v>
      </c>
      <c r="F74" s="67">
        <f t="shared" si="6"/>
        <v>893800</v>
      </c>
      <c r="G74" s="87">
        <f t="shared" si="6"/>
        <v>0</v>
      </c>
      <c r="H74" s="67">
        <f t="shared" si="6"/>
        <v>751000</v>
      </c>
      <c r="I74" s="69"/>
      <c r="J74" s="96">
        <f>J75+J77</f>
        <v>1461100</v>
      </c>
      <c r="K74" s="83"/>
      <c r="L74" s="83"/>
      <c r="M74" s="83"/>
      <c r="N74" s="83"/>
      <c r="O74" s="67">
        <f>O75+O77</f>
        <v>1461100</v>
      </c>
      <c r="P74" s="69"/>
      <c r="Q74" s="74">
        <f t="shared" si="4"/>
        <v>3105900</v>
      </c>
    </row>
    <row r="75" spans="1:17" ht="36" customHeight="1">
      <c r="A75" s="75" t="s">
        <v>176</v>
      </c>
      <c r="B75" s="75" t="s">
        <v>177</v>
      </c>
      <c r="C75" s="75"/>
      <c r="D75" s="97" t="s">
        <v>178</v>
      </c>
      <c r="E75" s="67">
        <f t="shared" si="6"/>
        <v>1644800</v>
      </c>
      <c r="F75" s="67">
        <f t="shared" si="6"/>
        <v>893800</v>
      </c>
      <c r="G75" s="87">
        <f t="shared" si="6"/>
        <v>0</v>
      </c>
      <c r="H75" s="67">
        <f t="shared" si="6"/>
        <v>751000</v>
      </c>
      <c r="I75" s="69"/>
      <c r="J75" s="98">
        <f t="shared" si="6"/>
        <v>0</v>
      </c>
      <c r="K75" s="83"/>
      <c r="L75" s="83"/>
      <c r="M75" s="83"/>
      <c r="N75" s="83"/>
      <c r="O75" s="87">
        <f>O76</f>
        <v>0</v>
      </c>
      <c r="P75" s="69"/>
      <c r="Q75" s="74">
        <f t="shared" si="4"/>
        <v>1644800</v>
      </c>
    </row>
    <row r="76" spans="1:17" ht="43.5" customHeight="1">
      <c r="A76" s="75" t="s">
        <v>179</v>
      </c>
      <c r="B76" s="75" t="s">
        <v>180</v>
      </c>
      <c r="C76" s="75" t="s">
        <v>91</v>
      </c>
      <c r="D76" s="76" t="s">
        <v>181</v>
      </c>
      <c r="E76" s="67">
        <f>F76+G76+H76</f>
        <v>1644800</v>
      </c>
      <c r="F76" s="67">
        <v>893800</v>
      </c>
      <c r="G76" s="67"/>
      <c r="H76" s="67">
        <v>751000</v>
      </c>
      <c r="I76" s="69"/>
      <c r="J76" s="96"/>
      <c r="K76" s="69"/>
      <c r="L76" s="69"/>
      <c r="M76" s="69"/>
      <c r="N76" s="69"/>
      <c r="O76" s="69"/>
      <c r="P76" s="69"/>
      <c r="Q76" s="74">
        <f t="shared" si="4"/>
        <v>1644800</v>
      </c>
    </row>
    <row r="77" spans="1:17" ht="43.5" customHeight="1">
      <c r="A77" s="75" t="s">
        <v>635</v>
      </c>
      <c r="B77" s="75" t="s">
        <v>636</v>
      </c>
      <c r="C77" s="75" t="s">
        <v>91</v>
      </c>
      <c r="D77" s="76" t="s">
        <v>637</v>
      </c>
      <c r="E77" s="67"/>
      <c r="F77" s="67"/>
      <c r="G77" s="67"/>
      <c r="H77" s="67"/>
      <c r="I77" s="69"/>
      <c r="J77" s="70">
        <v>1461100</v>
      </c>
      <c r="K77" s="69"/>
      <c r="L77" s="69"/>
      <c r="M77" s="69"/>
      <c r="N77" s="69"/>
      <c r="O77" s="69">
        <v>1461100</v>
      </c>
      <c r="P77" s="69"/>
      <c r="Q77" s="74">
        <f t="shared" si="4"/>
        <v>1461100</v>
      </c>
    </row>
    <row r="78" spans="1:17" ht="41.25" customHeight="1">
      <c r="A78" s="75" t="s">
        <v>182</v>
      </c>
      <c r="B78" s="75" t="s">
        <v>183</v>
      </c>
      <c r="C78" s="75"/>
      <c r="D78" s="76" t="s">
        <v>184</v>
      </c>
      <c r="E78" s="87">
        <f>E79</f>
        <v>0</v>
      </c>
      <c r="F78" s="87">
        <f>F79</f>
        <v>0</v>
      </c>
      <c r="G78" s="87">
        <f>G79</f>
        <v>0</v>
      </c>
      <c r="H78" s="87">
        <f>H79</f>
        <v>0</v>
      </c>
      <c r="I78" s="69"/>
      <c r="J78" s="70">
        <f>J79</f>
        <v>8259760</v>
      </c>
      <c r="K78" s="69"/>
      <c r="L78" s="69"/>
      <c r="M78" s="69"/>
      <c r="N78" s="69"/>
      <c r="O78" s="67">
        <f>O79</f>
        <v>8259760</v>
      </c>
      <c r="P78" s="69"/>
      <c r="Q78" s="74">
        <f t="shared" si="4"/>
        <v>8259760</v>
      </c>
    </row>
    <row r="79" spans="1:17" ht="41.25" customHeight="1">
      <c r="A79" s="75" t="s">
        <v>185</v>
      </c>
      <c r="B79" s="75" t="s">
        <v>65</v>
      </c>
      <c r="C79" s="75"/>
      <c r="D79" s="76" t="s">
        <v>66</v>
      </c>
      <c r="E79" s="87">
        <f>E83</f>
        <v>0</v>
      </c>
      <c r="F79" s="87">
        <f>F83</f>
        <v>0</v>
      </c>
      <c r="G79" s="87">
        <f>G83</f>
        <v>0</v>
      </c>
      <c r="H79" s="87">
        <f>H83</f>
        <v>0</v>
      </c>
      <c r="I79" s="69"/>
      <c r="J79" s="70">
        <f>J80+J82+J83</f>
        <v>8259760</v>
      </c>
      <c r="K79" s="69"/>
      <c r="L79" s="69"/>
      <c r="M79" s="69"/>
      <c r="N79" s="69"/>
      <c r="O79" s="67">
        <f>O80+O82+O83</f>
        <v>8259760</v>
      </c>
      <c r="P79" s="69"/>
      <c r="Q79" s="74">
        <f t="shared" si="4"/>
        <v>8259760</v>
      </c>
    </row>
    <row r="80" spans="1:17" ht="41.25" customHeight="1">
      <c r="A80" s="75" t="s">
        <v>186</v>
      </c>
      <c r="B80" s="75" t="s">
        <v>187</v>
      </c>
      <c r="C80" s="75"/>
      <c r="D80" s="76" t="s">
        <v>188</v>
      </c>
      <c r="E80" s="87"/>
      <c r="F80" s="87"/>
      <c r="G80" s="87"/>
      <c r="H80" s="87"/>
      <c r="I80" s="69"/>
      <c r="J80" s="70">
        <f>J81</f>
        <v>4248600</v>
      </c>
      <c r="K80" s="69"/>
      <c r="L80" s="69"/>
      <c r="M80" s="69"/>
      <c r="N80" s="69"/>
      <c r="O80" s="67">
        <f>O81</f>
        <v>4248600</v>
      </c>
      <c r="P80" s="69"/>
      <c r="Q80" s="74">
        <f t="shared" si="4"/>
        <v>4248600</v>
      </c>
    </row>
    <row r="81" spans="1:17" ht="41.25" customHeight="1">
      <c r="A81" s="75" t="s">
        <v>189</v>
      </c>
      <c r="B81" s="75" t="s">
        <v>190</v>
      </c>
      <c r="C81" s="75" t="s">
        <v>69</v>
      </c>
      <c r="D81" s="76" t="s">
        <v>191</v>
      </c>
      <c r="E81" s="87"/>
      <c r="F81" s="87"/>
      <c r="G81" s="87"/>
      <c r="H81" s="87"/>
      <c r="I81" s="69"/>
      <c r="J81" s="70">
        <v>4248600</v>
      </c>
      <c r="K81" s="69"/>
      <c r="L81" s="69"/>
      <c r="M81" s="69"/>
      <c r="N81" s="69"/>
      <c r="O81" s="67">
        <v>4248600</v>
      </c>
      <c r="P81" s="69"/>
      <c r="Q81" s="74">
        <f t="shared" si="4"/>
        <v>4248600</v>
      </c>
    </row>
    <row r="82" spans="1:17" ht="41.25" customHeight="1" hidden="1">
      <c r="A82" s="75" t="s">
        <v>192</v>
      </c>
      <c r="B82" s="75" t="s">
        <v>68</v>
      </c>
      <c r="C82" s="75" t="s">
        <v>69</v>
      </c>
      <c r="D82" s="76" t="s">
        <v>193</v>
      </c>
      <c r="E82" s="87"/>
      <c r="F82" s="87"/>
      <c r="G82" s="87"/>
      <c r="H82" s="87"/>
      <c r="I82" s="69"/>
      <c r="J82" s="70"/>
      <c r="K82" s="69"/>
      <c r="L82" s="69"/>
      <c r="M82" s="69"/>
      <c r="N82" s="69"/>
      <c r="O82" s="67"/>
      <c r="P82" s="69"/>
      <c r="Q82" s="74">
        <f t="shared" si="4"/>
        <v>0</v>
      </c>
    </row>
    <row r="83" spans="1:17" ht="49.5" customHeight="1">
      <c r="A83" s="75" t="s">
        <v>194</v>
      </c>
      <c r="B83" s="75" t="s">
        <v>195</v>
      </c>
      <c r="C83" s="75"/>
      <c r="D83" s="76" t="s">
        <v>114</v>
      </c>
      <c r="E83" s="87">
        <f>E85</f>
        <v>0</v>
      </c>
      <c r="F83" s="87">
        <f>F85</f>
        <v>0</v>
      </c>
      <c r="G83" s="87">
        <f>G85</f>
        <v>0</v>
      </c>
      <c r="H83" s="87">
        <f>H85</f>
        <v>0</v>
      </c>
      <c r="I83" s="69"/>
      <c r="J83" s="70">
        <f>J84+J85</f>
        <v>4011160</v>
      </c>
      <c r="K83" s="69"/>
      <c r="L83" s="69"/>
      <c r="M83" s="69"/>
      <c r="N83" s="69"/>
      <c r="O83" s="67">
        <f>O84+O85</f>
        <v>4011160</v>
      </c>
      <c r="P83" s="69"/>
      <c r="Q83" s="74">
        <f t="shared" si="4"/>
        <v>4011160</v>
      </c>
    </row>
    <row r="84" spans="1:17" ht="58.5" customHeight="1">
      <c r="A84" s="75" t="s">
        <v>196</v>
      </c>
      <c r="B84" s="75" t="s">
        <v>197</v>
      </c>
      <c r="C84" s="75" t="s">
        <v>73</v>
      </c>
      <c r="D84" s="76" t="s">
        <v>116</v>
      </c>
      <c r="E84" s="87"/>
      <c r="F84" s="87"/>
      <c r="G84" s="87"/>
      <c r="H84" s="87"/>
      <c r="I84" s="69"/>
      <c r="J84" s="70">
        <v>4011160</v>
      </c>
      <c r="K84" s="69"/>
      <c r="L84" s="69"/>
      <c r="M84" s="69"/>
      <c r="N84" s="69"/>
      <c r="O84" s="67">
        <v>4011160</v>
      </c>
      <c r="P84" s="69"/>
      <c r="Q84" s="74">
        <f t="shared" si="4"/>
        <v>4011160</v>
      </c>
    </row>
    <row r="85" spans="1:17" ht="28.5" hidden="1">
      <c r="A85" s="99" t="s">
        <v>198</v>
      </c>
      <c r="B85" s="75" t="s">
        <v>199</v>
      </c>
      <c r="C85" s="99" t="s">
        <v>73</v>
      </c>
      <c r="D85" s="100" t="s">
        <v>200</v>
      </c>
      <c r="E85" s="67"/>
      <c r="F85" s="67"/>
      <c r="G85" s="67"/>
      <c r="H85" s="67"/>
      <c r="I85" s="69"/>
      <c r="J85" s="70"/>
      <c r="K85" s="69"/>
      <c r="L85" s="69"/>
      <c r="M85" s="69"/>
      <c r="N85" s="69"/>
      <c r="O85" s="69"/>
      <c r="P85" s="69"/>
      <c r="Q85" s="74">
        <f t="shared" si="4"/>
        <v>0</v>
      </c>
    </row>
    <row r="86" spans="1:17" ht="15.75" hidden="1">
      <c r="A86" s="75"/>
      <c r="B86" s="75"/>
      <c r="C86" s="75"/>
      <c r="D86" s="76"/>
      <c r="E86" s="67">
        <f>E87</f>
        <v>0</v>
      </c>
      <c r="F86" s="67"/>
      <c r="G86" s="67"/>
      <c r="H86" s="67">
        <f>H87</f>
        <v>0</v>
      </c>
      <c r="I86" s="69"/>
      <c r="J86" s="70"/>
      <c r="K86" s="69"/>
      <c r="L86" s="69"/>
      <c r="M86" s="69"/>
      <c r="N86" s="69"/>
      <c r="O86" s="69"/>
      <c r="P86" s="69"/>
      <c r="Q86" s="74">
        <f t="shared" si="4"/>
        <v>0</v>
      </c>
    </row>
    <row r="87" spans="1:17" ht="15.75" hidden="1">
      <c r="A87" s="75"/>
      <c r="B87" s="75"/>
      <c r="C87" s="75"/>
      <c r="D87" s="76"/>
      <c r="E87" s="67">
        <f>E88</f>
        <v>0</v>
      </c>
      <c r="F87" s="67"/>
      <c r="G87" s="67"/>
      <c r="H87" s="67">
        <f>H88</f>
        <v>0</v>
      </c>
      <c r="I87" s="69"/>
      <c r="J87" s="70"/>
      <c r="K87" s="69"/>
      <c r="L87" s="69"/>
      <c r="M87" s="69"/>
      <c r="N87" s="69"/>
      <c r="O87" s="69"/>
      <c r="P87" s="69"/>
      <c r="Q87" s="74">
        <f t="shared" si="4"/>
        <v>0</v>
      </c>
    </row>
    <row r="88" spans="1:17" ht="15.75" hidden="1">
      <c r="A88" s="75"/>
      <c r="B88" s="75"/>
      <c r="C88" s="75"/>
      <c r="D88" s="76"/>
      <c r="E88" s="67">
        <f>F88+G88+H88</f>
        <v>0</v>
      </c>
      <c r="F88" s="67"/>
      <c r="G88" s="67"/>
      <c r="H88" s="67"/>
      <c r="I88" s="69"/>
      <c r="J88" s="70"/>
      <c r="K88" s="69"/>
      <c r="L88" s="69"/>
      <c r="M88" s="69"/>
      <c r="N88" s="69"/>
      <c r="O88" s="69"/>
      <c r="P88" s="69"/>
      <c r="Q88" s="74">
        <f t="shared" si="4"/>
        <v>0</v>
      </c>
    </row>
    <row r="89" spans="1:17" s="57" customFormat="1" ht="31.5">
      <c r="A89" s="77" t="s">
        <v>201</v>
      </c>
      <c r="B89" s="77"/>
      <c r="C89" s="77"/>
      <c r="D89" s="79" t="s">
        <v>83</v>
      </c>
      <c r="E89" s="74">
        <f>E91+E103</f>
        <v>16041332</v>
      </c>
      <c r="F89" s="74">
        <f>F91+F103</f>
        <v>4626650</v>
      </c>
      <c r="G89" s="74">
        <f>G91+G103</f>
        <v>1847720</v>
      </c>
      <c r="H89" s="74">
        <f>H91+H103</f>
        <v>9693162</v>
      </c>
      <c r="I89" s="74"/>
      <c r="J89" s="74">
        <f>J91+J103</f>
        <v>83200</v>
      </c>
      <c r="K89" s="74">
        <f>SUM(K105:K151)</f>
        <v>0</v>
      </c>
      <c r="L89" s="74">
        <f>SUM(L105:L151)</f>
        <v>0</v>
      </c>
      <c r="M89" s="74">
        <f>SUM(M105:M151)</f>
        <v>0</v>
      </c>
      <c r="N89" s="74">
        <f>SUM(N105:N151)</f>
        <v>0</v>
      </c>
      <c r="O89" s="74">
        <f>O91+O103</f>
        <v>40000</v>
      </c>
      <c r="P89" s="74">
        <f>SUM(P105:P151)</f>
        <v>0</v>
      </c>
      <c r="Q89" s="74">
        <f t="shared" si="4"/>
        <v>16124532</v>
      </c>
    </row>
    <row r="90" spans="1:17" s="61" customFormat="1" ht="30">
      <c r="A90" s="75" t="s">
        <v>202</v>
      </c>
      <c r="B90" s="75"/>
      <c r="C90" s="101"/>
      <c r="D90" s="81" t="s">
        <v>83</v>
      </c>
      <c r="E90" s="90"/>
      <c r="F90" s="90"/>
      <c r="G90" s="90"/>
      <c r="H90" s="90"/>
      <c r="I90" s="90"/>
      <c r="J90" s="74"/>
      <c r="K90" s="90"/>
      <c r="L90" s="90"/>
      <c r="M90" s="90"/>
      <c r="N90" s="90"/>
      <c r="O90" s="90"/>
      <c r="P90" s="90"/>
      <c r="Q90" s="74"/>
    </row>
    <row r="91" spans="1:17" s="61" customFormat="1" ht="15.75">
      <c r="A91" s="75" t="s">
        <v>203</v>
      </c>
      <c r="B91" s="75" t="s">
        <v>204</v>
      </c>
      <c r="C91" s="75"/>
      <c r="D91" s="76" t="s">
        <v>205</v>
      </c>
      <c r="E91" s="67">
        <f>E92+E94+E101</f>
        <v>7521496</v>
      </c>
      <c r="F91" s="87">
        <f>F92+F94+F101</f>
        <v>0</v>
      </c>
      <c r="G91" s="87">
        <f>G92+G94+G101</f>
        <v>1794920</v>
      </c>
      <c r="H91" s="67">
        <f>H92+H94+H101</f>
        <v>5852776</v>
      </c>
      <c r="I91" s="69"/>
      <c r="J91" s="70">
        <f>J92+J94+J101</f>
        <v>40000</v>
      </c>
      <c r="K91" s="70"/>
      <c r="L91" s="70"/>
      <c r="M91" s="70"/>
      <c r="N91" s="70"/>
      <c r="O91" s="67">
        <f>O92+O94+O101</f>
        <v>40000</v>
      </c>
      <c r="P91" s="69"/>
      <c r="Q91" s="74">
        <f aca="true" t="shared" si="7" ref="Q91:Q102">SUM(E91+J91)</f>
        <v>7561496</v>
      </c>
    </row>
    <row r="92" spans="1:17" s="61" customFormat="1" ht="28.5">
      <c r="A92" s="75" t="s">
        <v>206</v>
      </c>
      <c r="B92" s="75" t="s">
        <v>207</v>
      </c>
      <c r="C92" s="75"/>
      <c r="D92" s="102" t="s">
        <v>208</v>
      </c>
      <c r="E92" s="67">
        <f>E93</f>
        <v>1794920</v>
      </c>
      <c r="F92" s="87">
        <f>F93</f>
        <v>0</v>
      </c>
      <c r="G92" s="87">
        <f>G93</f>
        <v>1794920</v>
      </c>
      <c r="H92" s="87">
        <f>H93</f>
        <v>0</v>
      </c>
      <c r="I92" s="69"/>
      <c r="J92" s="82">
        <f>J93</f>
        <v>0</v>
      </c>
      <c r="K92" s="83"/>
      <c r="L92" s="83"/>
      <c r="M92" s="83"/>
      <c r="N92" s="83"/>
      <c r="O92" s="87">
        <f>O93</f>
        <v>0</v>
      </c>
      <c r="P92" s="69"/>
      <c r="Q92" s="74">
        <f t="shared" si="7"/>
        <v>1794920</v>
      </c>
    </row>
    <row r="93" spans="1:17" s="61" customFormat="1" ht="57">
      <c r="A93" s="75" t="s">
        <v>209</v>
      </c>
      <c r="B93" s="75" t="s">
        <v>210</v>
      </c>
      <c r="C93" s="75" t="s">
        <v>211</v>
      </c>
      <c r="D93" s="76" t="s">
        <v>212</v>
      </c>
      <c r="E93" s="67">
        <f>F93+G93+H93</f>
        <v>1794920</v>
      </c>
      <c r="F93" s="87"/>
      <c r="G93" s="67">
        <v>1794920</v>
      </c>
      <c r="H93" s="67"/>
      <c r="I93" s="69"/>
      <c r="J93" s="70"/>
      <c r="K93" s="69"/>
      <c r="L93" s="69"/>
      <c r="M93" s="69"/>
      <c r="N93" s="69"/>
      <c r="O93" s="69"/>
      <c r="P93" s="69"/>
      <c r="Q93" s="74">
        <f t="shared" si="7"/>
        <v>1794920</v>
      </c>
    </row>
    <row r="94" spans="1:17" s="61" customFormat="1" ht="28.5">
      <c r="A94" s="75" t="s">
        <v>213</v>
      </c>
      <c r="B94" s="75" t="s">
        <v>214</v>
      </c>
      <c r="C94" s="75"/>
      <c r="D94" s="76" t="s">
        <v>215</v>
      </c>
      <c r="E94" s="67">
        <f>E95+E96+E97+E98</f>
        <v>842096</v>
      </c>
      <c r="F94" s="87">
        <f>F95+F96+F97+F98+F99</f>
        <v>0</v>
      </c>
      <c r="G94" s="87">
        <f>G95+G96+G97+G98+G99</f>
        <v>0</v>
      </c>
      <c r="H94" s="67">
        <f>H95+H96+H97+H98+H99</f>
        <v>968296</v>
      </c>
      <c r="I94" s="69"/>
      <c r="J94" s="70"/>
      <c r="K94" s="69"/>
      <c r="L94" s="69"/>
      <c r="M94" s="69"/>
      <c r="N94" s="69"/>
      <c r="O94" s="69"/>
      <c r="P94" s="69"/>
      <c r="Q94" s="74">
        <f t="shared" si="7"/>
        <v>842096</v>
      </c>
    </row>
    <row r="95" spans="1:17" s="61" customFormat="1" ht="28.5" hidden="1">
      <c r="A95" s="75" t="s">
        <v>216</v>
      </c>
      <c r="B95" s="75" t="s">
        <v>217</v>
      </c>
      <c r="C95" s="75" t="s">
        <v>218</v>
      </c>
      <c r="D95" s="76" t="s">
        <v>219</v>
      </c>
      <c r="E95" s="67">
        <f aca="true" t="shared" si="8" ref="E95:E100">F95+G95+H95</f>
        <v>0</v>
      </c>
      <c r="F95" s="87"/>
      <c r="G95" s="87"/>
      <c r="H95" s="67"/>
      <c r="I95" s="69"/>
      <c r="J95" s="70"/>
      <c r="K95" s="69"/>
      <c r="L95" s="69"/>
      <c r="M95" s="69"/>
      <c r="N95" s="69"/>
      <c r="O95" s="69"/>
      <c r="P95" s="69"/>
      <c r="Q95" s="74">
        <f t="shared" si="7"/>
        <v>0</v>
      </c>
    </row>
    <row r="96" spans="1:17" s="61" customFormat="1" ht="28.5">
      <c r="A96" s="75" t="s">
        <v>220</v>
      </c>
      <c r="B96" s="75" t="s">
        <v>221</v>
      </c>
      <c r="C96" s="75" t="s">
        <v>218</v>
      </c>
      <c r="D96" s="76" t="s">
        <v>222</v>
      </c>
      <c r="E96" s="67">
        <f t="shared" si="8"/>
        <v>140000</v>
      </c>
      <c r="F96" s="87"/>
      <c r="G96" s="87"/>
      <c r="H96" s="67">
        <v>140000</v>
      </c>
      <c r="I96" s="69"/>
      <c r="J96" s="70"/>
      <c r="K96" s="69"/>
      <c r="L96" s="69"/>
      <c r="M96" s="69"/>
      <c r="N96" s="69"/>
      <c r="O96" s="69"/>
      <c r="P96" s="69"/>
      <c r="Q96" s="74">
        <f t="shared" si="7"/>
        <v>140000</v>
      </c>
    </row>
    <row r="97" spans="1:17" s="61" customFormat="1" ht="28.5">
      <c r="A97" s="75" t="s">
        <v>223</v>
      </c>
      <c r="B97" s="75" t="s">
        <v>224</v>
      </c>
      <c r="C97" s="75" t="s">
        <v>218</v>
      </c>
      <c r="D97" s="97" t="s">
        <v>225</v>
      </c>
      <c r="E97" s="67">
        <f t="shared" si="8"/>
        <v>60000</v>
      </c>
      <c r="F97" s="67"/>
      <c r="G97" s="67"/>
      <c r="H97" s="67">
        <v>60000</v>
      </c>
      <c r="I97" s="69"/>
      <c r="J97" s="70"/>
      <c r="K97" s="69"/>
      <c r="L97" s="69"/>
      <c r="M97" s="69"/>
      <c r="N97" s="69"/>
      <c r="O97" s="69"/>
      <c r="P97" s="69"/>
      <c r="Q97" s="74">
        <f t="shared" si="7"/>
        <v>60000</v>
      </c>
    </row>
    <row r="98" spans="1:17" s="61" customFormat="1" ht="57">
      <c r="A98" s="75" t="s">
        <v>226</v>
      </c>
      <c r="B98" s="75" t="s">
        <v>227</v>
      </c>
      <c r="C98" s="75" t="s">
        <v>218</v>
      </c>
      <c r="D98" s="97" t="s">
        <v>228</v>
      </c>
      <c r="E98" s="67">
        <f t="shared" si="8"/>
        <v>642096</v>
      </c>
      <c r="F98" s="67"/>
      <c r="G98" s="67"/>
      <c r="H98" s="67">
        <v>642096</v>
      </c>
      <c r="I98" s="69"/>
      <c r="J98" s="70"/>
      <c r="K98" s="69"/>
      <c r="L98" s="69"/>
      <c r="M98" s="69"/>
      <c r="N98" s="69"/>
      <c r="O98" s="69"/>
      <c r="P98" s="69"/>
      <c r="Q98" s="74">
        <f t="shared" si="7"/>
        <v>642096</v>
      </c>
    </row>
    <row r="99" spans="1:17" s="61" customFormat="1" ht="57">
      <c r="A99" s="75"/>
      <c r="B99" s="75"/>
      <c r="C99" s="75"/>
      <c r="D99" s="76" t="s">
        <v>229</v>
      </c>
      <c r="E99" s="67">
        <f t="shared" si="8"/>
        <v>126200</v>
      </c>
      <c r="F99" s="67"/>
      <c r="G99" s="67"/>
      <c r="H99" s="67">
        <v>126200</v>
      </c>
      <c r="I99" s="69"/>
      <c r="J99" s="70"/>
      <c r="K99" s="69"/>
      <c r="L99" s="69"/>
      <c r="M99" s="69"/>
      <c r="N99" s="69"/>
      <c r="O99" s="69"/>
      <c r="P99" s="69"/>
      <c r="Q99" s="74">
        <f t="shared" si="7"/>
        <v>126200</v>
      </c>
    </row>
    <row r="100" spans="1:17" s="61" customFormat="1" ht="75.75" customHeight="1">
      <c r="A100" s="75"/>
      <c r="B100" s="75"/>
      <c r="C100" s="75"/>
      <c r="D100" s="76" t="s">
        <v>644</v>
      </c>
      <c r="E100" s="67">
        <f t="shared" si="8"/>
        <v>379100</v>
      </c>
      <c r="F100" s="67"/>
      <c r="G100" s="67"/>
      <c r="H100" s="67">
        <v>379100</v>
      </c>
      <c r="I100" s="69"/>
      <c r="J100" s="70"/>
      <c r="K100" s="69"/>
      <c r="L100" s="69"/>
      <c r="M100" s="69"/>
      <c r="N100" s="69"/>
      <c r="O100" s="69"/>
      <c r="P100" s="69"/>
      <c r="Q100" s="74">
        <f t="shared" si="7"/>
        <v>379100</v>
      </c>
    </row>
    <row r="101" spans="1:17" s="61" customFormat="1" ht="28.5">
      <c r="A101" s="75" t="s">
        <v>230</v>
      </c>
      <c r="B101" s="75" t="s">
        <v>231</v>
      </c>
      <c r="C101" s="75"/>
      <c r="D101" s="76" t="s">
        <v>232</v>
      </c>
      <c r="E101" s="67">
        <f>E102</f>
        <v>4884480</v>
      </c>
      <c r="F101" s="67"/>
      <c r="G101" s="67"/>
      <c r="H101" s="67">
        <f>H102</f>
        <v>4884480</v>
      </c>
      <c r="I101" s="69"/>
      <c r="J101" s="70">
        <f>J102</f>
        <v>40000</v>
      </c>
      <c r="K101" s="69"/>
      <c r="L101" s="69"/>
      <c r="M101" s="69"/>
      <c r="N101" s="69"/>
      <c r="O101" s="69">
        <f>O102</f>
        <v>40000</v>
      </c>
      <c r="P101" s="69"/>
      <c r="Q101" s="74">
        <f t="shared" si="7"/>
        <v>4924480</v>
      </c>
    </row>
    <row r="102" spans="1:17" s="61" customFormat="1" ht="28.5">
      <c r="A102" s="75" t="s">
        <v>233</v>
      </c>
      <c r="B102" s="75" t="s">
        <v>234</v>
      </c>
      <c r="C102" s="75" t="s">
        <v>218</v>
      </c>
      <c r="D102" s="76" t="s">
        <v>235</v>
      </c>
      <c r="E102" s="67">
        <f>F102+G102+H102</f>
        <v>4884480</v>
      </c>
      <c r="F102" s="67"/>
      <c r="G102" s="67"/>
      <c r="H102" s="67">
        <v>4884480</v>
      </c>
      <c r="I102" s="69"/>
      <c r="J102" s="70">
        <v>40000</v>
      </c>
      <c r="K102" s="69"/>
      <c r="L102" s="69"/>
      <c r="M102" s="69"/>
      <c r="N102" s="69"/>
      <c r="O102" s="69">
        <v>40000</v>
      </c>
      <c r="P102" s="69"/>
      <c r="Q102" s="74">
        <f t="shared" si="7"/>
        <v>4924480</v>
      </c>
    </row>
    <row r="103" spans="1:17" s="61" customFormat="1" ht="35.25" customHeight="1">
      <c r="A103" s="75" t="s">
        <v>236</v>
      </c>
      <c r="B103" s="75" t="s">
        <v>237</v>
      </c>
      <c r="C103" s="101"/>
      <c r="D103" s="76" t="s">
        <v>238</v>
      </c>
      <c r="E103" s="67">
        <f>E104+E107+E112+E117+E127+E128+E136+E138+E143+E144+E145+E146+E148+E149+E150+E141</f>
        <v>8519836</v>
      </c>
      <c r="F103" s="67">
        <f>F104+F107+F112+F117+F127+F128+F136+F138+F143+F144+F145+F146+F148+F149+F150</f>
        <v>4626650</v>
      </c>
      <c r="G103" s="67">
        <f>G104+G107+G112+G117+G127+G128+G136+G138+G143+G144+G145+G146+G148+G149+G150</f>
        <v>52800</v>
      </c>
      <c r="H103" s="67">
        <f>H104+H107+H112+H117+H127+H128+H136+H138+H143+H144+H145+H146+H148+H149+H150+H141</f>
        <v>3840386</v>
      </c>
      <c r="I103" s="67"/>
      <c r="J103" s="70">
        <f>J104+J107+J112+J117+J128+J136+J138+J143+J145+J146+J149+J150</f>
        <v>43200</v>
      </c>
      <c r="K103" s="67"/>
      <c r="L103" s="67"/>
      <c r="M103" s="67"/>
      <c r="N103" s="67"/>
      <c r="O103" s="67"/>
      <c r="P103" s="90"/>
      <c r="Q103" s="74">
        <f t="shared" si="4"/>
        <v>8563036</v>
      </c>
    </row>
    <row r="104" spans="1:17" s="61" customFormat="1" ht="92.25" customHeight="1" hidden="1">
      <c r="A104" s="75" t="s">
        <v>239</v>
      </c>
      <c r="B104" s="75" t="s">
        <v>240</v>
      </c>
      <c r="C104" s="101"/>
      <c r="D104" s="76" t="s">
        <v>241</v>
      </c>
      <c r="E104" s="67">
        <f>E105+E106</f>
        <v>0</v>
      </c>
      <c r="F104" s="67">
        <f>F105+F106</f>
        <v>0</v>
      </c>
      <c r="G104" s="67">
        <f>G105+G106</f>
        <v>0</v>
      </c>
      <c r="H104" s="67">
        <f>H105+H106</f>
        <v>0</v>
      </c>
      <c r="I104" s="90"/>
      <c r="J104" s="74"/>
      <c r="K104" s="90"/>
      <c r="L104" s="90"/>
      <c r="M104" s="90"/>
      <c r="N104" s="90"/>
      <c r="O104" s="90"/>
      <c r="P104" s="90"/>
      <c r="Q104" s="74">
        <f t="shared" si="4"/>
        <v>0</v>
      </c>
    </row>
    <row r="105" spans="1:17" ht="60" customHeight="1" hidden="1">
      <c r="A105" s="103" t="s">
        <v>242</v>
      </c>
      <c r="B105" s="10">
        <v>3011</v>
      </c>
      <c r="C105" s="10">
        <v>1030</v>
      </c>
      <c r="D105" s="104" t="s">
        <v>243</v>
      </c>
      <c r="E105" s="68">
        <f>F105+G105+H105</f>
        <v>0</v>
      </c>
      <c r="F105" s="67"/>
      <c r="G105" s="67"/>
      <c r="H105" s="67"/>
      <c r="I105" s="69"/>
      <c r="J105" s="70"/>
      <c r="K105" s="69"/>
      <c r="L105" s="69"/>
      <c r="M105" s="69"/>
      <c r="N105" s="69"/>
      <c r="O105" s="69"/>
      <c r="P105" s="69"/>
      <c r="Q105" s="74">
        <f t="shared" si="4"/>
        <v>0</v>
      </c>
    </row>
    <row r="106" spans="1:17" ht="53.25" customHeight="1" hidden="1">
      <c r="A106" s="103" t="s">
        <v>244</v>
      </c>
      <c r="B106" s="10">
        <v>3012</v>
      </c>
      <c r="C106" s="10">
        <v>1060</v>
      </c>
      <c r="D106" s="104" t="s">
        <v>245</v>
      </c>
      <c r="E106" s="68">
        <f>F106+G106+H106</f>
        <v>0</v>
      </c>
      <c r="F106" s="67"/>
      <c r="G106" s="67"/>
      <c r="H106" s="67"/>
      <c r="I106" s="68"/>
      <c r="J106" s="70"/>
      <c r="K106" s="69"/>
      <c r="L106" s="69"/>
      <c r="M106" s="69"/>
      <c r="N106" s="69"/>
      <c r="O106" s="69"/>
      <c r="P106" s="69"/>
      <c r="Q106" s="74">
        <f t="shared" si="4"/>
        <v>0</v>
      </c>
    </row>
    <row r="107" spans="1:17" ht="56.25" customHeight="1" hidden="1">
      <c r="A107" s="105" t="s">
        <v>246</v>
      </c>
      <c r="B107" s="106">
        <v>3020</v>
      </c>
      <c r="C107" s="75"/>
      <c r="D107" s="97" t="s">
        <v>247</v>
      </c>
      <c r="E107" s="67">
        <f>E109+E111</f>
        <v>0</v>
      </c>
      <c r="F107" s="67">
        <f>F109+F111</f>
        <v>0</v>
      </c>
      <c r="G107" s="67">
        <f>G109+G111</f>
        <v>0</v>
      </c>
      <c r="H107" s="67">
        <f>H109+H111</f>
        <v>0</v>
      </c>
      <c r="I107" s="68"/>
      <c r="J107" s="70"/>
      <c r="K107" s="69"/>
      <c r="L107" s="69"/>
      <c r="M107" s="69"/>
      <c r="N107" s="69"/>
      <c r="O107" s="69"/>
      <c r="P107" s="69"/>
      <c r="Q107" s="74">
        <f t="shared" si="4"/>
        <v>0</v>
      </c>
    </row>
    <row r="108" spans="1:17" ht="256.5" hidden="1">
      <c r="A108" s="107"/>
      <c r="B108" s="107"/>
      <c r="C108" s="107"/>
      <c r="D108" s="108" t="s">
        <v>248</v>
      </c>
      <c r="E108" s="109"/>
      <c r="F108" s="109"/>
      <c r="G108" s="109"/>
      <c r="H108" s="109"/>
      <c r="I108" s="68"/>
      <c r="J108" s="70"/>
      <c r="K108" s="69"/>
      <c r="L108" s="69"/>
      <c r="M108" s="69"/>
      <c r="N108" s="69"/>
      <c r="O108" s="69"/>
      <c r="P108" s="69"/>
      <c r="Q108" s="74">
        <f t="shared" si="4"/>
        <v>0</v>
      </c>
    </row>
    <row r="109" spans="1:17" ht="63" customHeight="1" hidden="1">
      <c r="A109" s="110" t="s">
        <v>249</v>
      </c>
      <c r="B109" s="111">
        <v>3021</v>
      </c>
      <c r="C109" s="111">
        <v>1030</v>
      </c>
      <c r="D109" s="76" t="s">
        <v>250</v>
      </c>
      <c r="E109" s="67">
        <f>F109+G109+H109</f>
        <v>0</v>
      </c>
      <c r="F109" s="112"/>
      <c r="G109" s="112"/>
      <c r="H109" s="112"/>
      <c r="I109" s="113"/>
      <c r="J109" s="70"/>
      <c r="K109" s="114"/>
      <c r="L109" s="114"/>
      <c r="M109" s="114"/>
      <c r="N109" s="114"/>
      <c r="O109" s="114"/>
      <c r="P109" s="114"/>
      <c r="Q109" s="74">
        <f t="shared" si="4"/>
        <v>0</v>
      </c>
    </row>
    <row r="110" spans="1:17" ht="30" customHeight="1" hidden="1">
      <c r="A110" s="110">
        <v>813022</v>
      </c>
      <c r="B110" s="111">
        <v>3022</v>
      </c>
      <c r="C110" s="111">
        <v>1060</v>
      </c>
      <c r="D110" s="76" t="s">
        <v>251</v>
      </c>
      <c r="E110" s="91"/>
      <c r="F110" s="91"/>
      <c r="G110" s="91"/>
      <c r="H110" s="91"/>
      <c r="I110" s="115"/>
      <c r="J110" s="70"/>
      <c r="K110" s="92"/>
      <c r="L110" s="92"/>
      <c r="M110" s="92"/>
      <c r="N110" s="92"/>
      <c r="O110" s="92"/>
      <c r="P110" s="92"/>
      <c r="Q110" s="94"/>
    </row>
    <row r="111" spans="1:17" ht="67.5" customHeight="1" hidden="1">
      <c r="A111" s="110" t="s">
        <v>252</v>
      </c>
      <c r="B111" s="111">
        <v>3022</v>
      </c>
      <c r="C111" s="111">
        <v>1060</v>
      </c>
      <c r="D111" s="76" t="s">
        <v>251</v>
      </c>
      <c r="E111" s="67">
        <f>F111+G111+H111</f>
        <v>0</v>
      </c>
      <c r="F111" s="67"/>
      <c r="G111" s="67"/>
      <c r="H111" s="67"/>
      <c r="I111" s="68"/>
      <c r="J111" s="70"/>
      <c r="K111" s="69"/>
      <c r="L111" s="69"/>
      <c r="M111" s="69"/>
      <c r="N111" s="69"/>
      <c r="O111" s="69"/>
      <c r="P111" s="69"/>
      <c r="Q111" s="74">
        <f aca="true" t="shared" si="9" ref="Q111:Q188">SUM(E111+J111)</f>
        <v>0</v>
      </c>
    </row>
    <row r="112" spans="1:17" ht="75.75" customHeight="1">
      <c r="A112" s="75" t="s">
        <v>253</v>
      </c>
      <c r="B112" s="75" t="s">
        <v>254</v>
      </c>
      <c r="C112" s="75"/>
      <c r="D112" s="76" t="s">
        <v>255</v>
      </c>
      <c r="E112" s="67">
        <f>E113+E114+E115+E116</f>
        <v>136000</v>
      </c>
      <c r="F112" s="87">
        <f>F113+F114+F115+F116</f>
        <v>0</v>
      </c>
      <c r="G112" s="87">
        <f>G113+G114+G115+G116</f>
        <v>0</v>
      </c>
      <c r="H112" s="67">
        <f>H113+H114+H115+H116</f>
        <v>136000</v>
      </c>
      <c r="I112" s="68"/>
      <c r="J112" s="70"/>
      <c r="K112" s="69"/>
      <c r="L112" s="69"/>
      <c r="M112" s="69"/>
      <c r="N112" s="69"/>
      <c r="O112" s="69"/>
      <c r="P112" s="69"/>
      <c r="Q112" s="74">
        <f t="shared" si="9"/>
        <v>136000</v>
      </c>
    </row>
    <row r="113" spans="1:17" ht="54.75" customHeight="1">
      <c r="A113" s="75" t="s">
        <v>256</v>
      </c>
      <c r="B113" s="75" t="s">
        <v>257</v>
      </c>
      <c r="C113" s="75" t="s">
        <v>258</v>
      </c>
      <c r="D113" s="76" t="s">
        <v>259</v>
      </c>
      <c r="E113" s="67">
        <f>F113+G113+H113</f>
        <v>4000</v>
      </c>
      <c r="F113" s="67"/>
      <c r="G113" s="67"/>
      <c r="H113" s="67">
        <v>4000</v>
      </c>
      <c r="I113" s="68"/>
      <c r="J113" s="70"/>
      <c r="K113" s="69"/>
      <c r="L113" s="69"/>
      <c r="M113" s="69"/>
      <c r="N113" s="69"/>
      <c r="O113" s="69"/>
      <c r="P113" s="69"/>
      <c r="Q113" s="74">
        <f t="shared" si="9"/>
        <v>4000</v>
      </c>
    </row>
    <row r="114" spans="1:17" ht="36" customHeight="1">
      <c r="A114" s="110" t="s">
        <v>260</v>
      </c>
      <c r="B114" s="111">
        <v>3032</v>
      </c>
      <c r="C114" s="111">
        <v>1070</v>
      </c>
      <c r="D114" s="76" t="s">
        <v>261</v>
      </c>
      <c r="E114" s="67">
        <f>F114+G114+H114</f>
        <v>2000</v>
      </c>
      <c r="F114" s="67"/>
      <c r="G114" s="67"/>
      <c r="H114" s="67">
        <v>2000</v>
      </c>
      <c r="I114" s="68"/>
      <c r="J114" s="70"/>
      <c r="K114" s="69"/>
      <c r="L114" s="69"/>
      <c r="M114" s="69"/>
      <c r="N114" s="69"/>
      <c r="O114" s="69"/>
      <c r="P114" s="69"/>
      <c r="Q114" s="74">
        <f t="shared" si="9"/>
        <v>2000</v>
      </c>
    </row>
    <row r="115" spans="1:17" ht="48.75" customHeight="1">
      <c r="A115" s="110" t="s">
        <v>262</v>
      </c>
      <c r="B115" s="111">
        <v>3033</v>
      </c>
      <c r="C115" s="111">
        <v>1070</v>
      </c>
      <c r="D115" s="76" t="s">
        <v>263</v>
      </c>
      <c r="E115" s="67">
        <f>F115+G115+H115</f>
        <v>100000</v>
      </c>
      <c r="F115" s="67"/>
      <c r="G115" s="67"/>
      <c r="H115" s="67">
        <v>100000</v>
      </c>
      <c r="I115" s="68"/>
      <c r="J115" s="70"/>
      <c r="K115" s="69"/>
      <c r="L115" s="69"/>
      <c r="M115" s="69"/>
      <c r="N115" s="69"/>
      <c r="O115" s="69"/>
      <c r="P115" s="69"/>
      <c r="Q115" s="74">
        <f t="shared" si="9"/>
        <v>100000</v>
      </c>
    </row>
    <row r="116" spans="1:17" ht="48.75" customHeight="1">
      <c r="A116" s="110" t="s">
        <v>264</v>
      </c>
      <c r="B116" s="111">
        <v>3035</v>
      </c>
      <c r="C116" s="111">
        <v>1070</v>
      </c>
      <c r="D116" s="76" t="s">
        <v>265</v>
      </c>
      <c r="E116" s="67">
        <f>F116+G116+H116</f>
        <v>30000</v>
      </c>
      <c r="F116" s="67"/>
      <c r="G116" s="67"/>
      <c r="H116" s="67">
        <v>30000</v>
      </c>
      <c r="I116" s="68"/>
      <c r="J116" s="70"/>
      <c r="K116" s="69"/>
      <c r="L116" s="69"/>
      <c r="M116" s="69"/>
      <c r="N116" s="69"/>
      <c r="O116" s="69"/>
      <c r="P116" s="69"/>
      <c r="Q116" s="74">
        <f t="shared" si="9"/>
        <v>30000</v>
      </c>
    </row>
    <row r="117" spans="1:17" ht="63" customHeight="1" hidden="1">
      <c r="A117" s="75" t="s">
        <v>266</v>
      </c>
      <c r="B117" s="75" t="s">
        <v>267</v>
      </c>
      <c r="C117" s="75"/>
      <c r="D117" s="76" t="s">
        <v>268</v>
      </c>
      <c r="E117" s="67">
        <f>E118+E119+E120+E121+E122+E123+E124+E125+E126</f>
        <v>0</v>
      </c>
      <c r="F117" s="67">
        <f>F118+F119+F121+F122+F123+F124+F125</f>
        <v>0</v>
      </c>
      <c r="G117" s="67">
        <f>G118+G119+G121+G122+G123+G124+G125</f>
        <v>0</v>
      </c>
      <c r="H117" s="67">
        <f>H118+H119++H120+H121+H122+H123+H124+H125+H126</f>
        <v>0</v>
      </c>
      <c r="I117" s="68"/>
      <c r="J117" s="70"/>
      <c r="K117" s="69"/>
      <c r="L117" s="69"/>
      <c r="M117" s="69"/>
      <c r="N117" s="69"/>
      <c r="O117" s="69"/>
      <c r="P117" s="69"/>
      <c r="Q117" s="74">
        <f t="shared" si="9"/>
        <v>0</v>
      </c>
    </row>
    <row r="118" spans="1:17" ht="32.25" customHeight="1" hidden="1">
      <c r="A118" s="110" t="s">
        <v>269</v>
      </c>
      <c r="B118" s="111">
        <v>3041</v>
      </c>
      <c r="C118" s="111">
        <v>1040</v>
      </c>
      <c r="D118" s="76" t="s">
        <v>270</v>
      </c>
      <c r="E118" s="68">
        <f aca="true" t="shared" si="10" ref="E118:E135">F118+G118+H118</f>
        <v>0</v>
      </c>
      <c r="F118" s="67"/>
      <c r="G118" s="67"/>
      <c r="H118" s="67"/>
      <c r="I118" s="68"/>
      <c r="J118" s="70"/>
      <c r="K118" s="69"/>
      <c r="L118" s="69"/>
      <c r="M118" s="69"/>
      <c r="N118" s="69"/>
      <c r="O118" s="69"/>
      <c r="P118" s="69"/>
      <c r="Q118" s="74">
        <f t="shared" si="9"/>
        <v>0</v>
      </c>
    </row>
    <row r="119" spans="1:17" ht="28.5" hidden="1">
      <c r="A119" s="110" t="s">
        <v>271</v>
      </c>
      <c r="B119" s="111">
        <v>3042</v>
      </c>
      <c r="C119" s="111">
        <v>1040</v>
      </c>
      <c r="D119" s="76" t="s">
        <v>272</v>
      </c>
      <c r="E119" s="68">
        <f t="shared" si="10"/>
        <v>0</v>
      </c>
      <c r="F119" s="67"/>
      <c r="G119" s="67"/>
      <c r="H119" s="67"/>
      <c r="I119" s="68"/>
      <c r="J119" s="70"/>
      <c r="K119" s="69"/>
      <c r="L119" s="69"/>
      <c r="M119" s="69"/>
      <c r="N119" s="69"/>
      <c r="O119" s="69"/>
      <c r="P119" s="69"/>
      <c r="Q119" s="74">
        <f t="shared" si="9"/>
        <v>0</v>
      </c>
    </row>
    <row r="120" spans="1:17" ht="28.5" hidden="1">
      <c r="A120" s="110" t="s">
        <v>271</v>
      </c>
      <c r="B120" s="111">
        <v>3042</v>
      </c>
      <c r="C120" s="111">
        <v>1040</v>
      </c>
      <c r="D120" s="76" t="s">
        <v>273</v>
      </c>
      <c r="E120" s="68">
        <f t="shared" si="10"/>
        <v>0</v>
      </c>
      <c r="F120" s="67"/>
      <c r="G120" s="67"/>
      <c r="H120" s="67"/>
      <c r="I120" s="68"/>
      <c r="J120" s="70"/>
      <c r="K120" s="69"/>
      <c r="L120" s="69"/>
      <c r="M120" s="69"/>
      <c r="N120" s="69"/>
      <c r="O120" s="69"/>
      <c r="P120" s="69"/>
      <c r="Q120" s="74">
        <f t="shared" si="9"/>
        <v>0</v>
      </c>
    </row>
    <row r="121" spans="1:17" ht="25.5" customHeight="1" hidden="1">
      <c r="A121" s="110" t="s">
        <v>274</v>
      </c>
      <c r="B121" s="111">
        <v>3043</v>
      </c>
      <c r="C121" s="111">
        <v>1040</v>
      </c>
      <c r="D121" s="76" t="s">
        <v>275</v>
      </c>
      <c r="E121" s="68">
        <f t="shared" si="10"/>
        <v>0</v>
      </c>
      <c r="F121" s="67"/>
      <c r="G121" s="67"/>
      <c r="H121" s="67"/>
      <c r="I121" s="68"/>
      <c r="J121" s="70"/>
      <c r="K121" s="69"/>
      <c r="L121" s="69"/>
      <c r="M121" s="69"/>
      <c r="N121" s="69"/>
      <c r="O121" s="69"/>
      <c r="P121" s="69"/>
      <c r="Q121" s="74">
        <f t="shared" si="9"/>
        <v>0</v>
      </c>
    </row>
    <row r="122" spans="1:17" ht="31.5" customHeight="1" hidden="1">
      <c r="A122" s="110" t="s">
        <v>276</v>
      </c>
      <c r="B122" s="111">
        <v>3044</v>
      </c>
      <c r="C122" s="111">
        <v>1040</v>
      </c>
      <c r="D122" s="76" t="s">
        <v>277</v>
      </c>
      <c r="E122" s="68">
        <f t="shared" si="10"/>
        <v>0</v>
      </c>
      <c r="F122" s="67"/>
      <c r="G122" s="67"/>
      <c r="H122" s="67"/>
      <c r="I122" s="69"/>
      <c r="J122" s="70"/>
      <c r="K122" s="69"/>
      <c r="L122" s="69"/>
      <c r="M122" s="69"/>
      <c r="N122" s="69"/>
      <c r="O122" s="69"/>
      <c r="P122" s="69"/>
      <c r="Q122" s="74">
        <f t="shared" si="9"/>
        <v>0</v>
      </c>
    </row>
    <row r="123" spans="1:17" ht="31.5" customHeight="1" hidden="1">
      <c r="A123" s="110" t="s">
        <v>278</v>
      </c>
      <c r="B123" s="111">
        <v>3045</v>
      </c>
      <c r="C123" s="111">
        <v>1040</v>
      </c>
      <c r="D123" s="76" t="s">
        <v>279</v>
      </c>
      <c r="E123" s="68">
        <f t="shared" si="10"/>
        <v>0</v>
      </c>
      <c r="F123" s="67"/>
      <c r="G123" s="67"/>
      <c r="H123" s="67"/>
      <c r="I123" s="69"/>
      <c r="J123" s="70"/>
      <c r="K123" s="69"/>
      <c r="L123" s="69"/>
      <c r="M123" s="69"/>
      <c r="N123" s="69"/>
      <c r="O123" s="69"/>
      <c r="P123" s="69"/>
      <c r="Q123" s="74">
        <f t="shared" si="9"/>
        <v>0</v>
      </c>
    </row>
    <row r="124" spans="1:17" ht="31.5" customHeight="1" hidden="1">
      <c r="A124" s="110" t="s">
        <v>280</v>
      </c>
      <c r="B124" s="111">
        <v>3046</v>
      </c>
      <c r="C124" s="111">
        <v>1040</v>
      </c>
      <c r="D124" s="76" t="s">
        <v>281</v>
      </c>
      <c r="E124" s="68">
        <f t="shared" si="10"/>
        <v>0</v>
      </c>
      <c r="F124" s="67"/>
      <c r="G124" s="67"/>
      <c r="H124" s="67"/>
      <c r="I124" s="69"/>
      <c r="J124" s="70"/>
      <c r="K124" s="69"/>
      <c r="L124" s="69"/>
      <c r="M124" s="69"/>
      <c r="N124" s="69"/>
      <c r="O124" s="69"/>
      <c r="P124" s="69"/>
      <c r="Q124" s="74">
        <f t="shared" si="9"/>
        <v>0</v>
      </c>
    </row>
    <row r="125" spans="1:17" ht="27.75" customHeight="1" hidden="1">
      <c r="A125" s="110" t="s">
        <v>282</v>
      </c>
      <c r="B125" s="111">
        <v>3047</v>
      </c>
      <c r="C125" s="111">
        <v>1040</v>
      </c>
      <c r="D125" s="76" t="s">
        <v>283</v>
      </c>
      <c r="E125" s="68">
        <f>F125+G125+H125</f>
        <v>0</v>
      </c>
      <c r="F125" s="67"/>
      <c r="G125" s="67"/>
      <c r="H125" s="67"/>
      <c r="I125" s="69"/>
      <c r="J125" s="70"/>
      <c r="K125" s="69"/>
      <c r="L125" s="69"/>
      <c r="M125" s="69"/>
      <c r="N125" s="69"/>
      <c r="O125" s="69"/>
      <c r="P125" s="69"/>
      <c r="Q125" s="74">
        <f t="shared" si="9"/>
        <v>0</v>
      </c>
    </row>
    <row r="126" spans="1:17" ht="27.75" customHeight="1" hidden="1">
      <c r="A126" s="110" t="s">
        <v>284</v>
      </c>
      <c r="B126" s="111">
        <v>3049</v>
      </c>
      <c r="C126" s="111">
        <v>1040</v>
      </c>
      <c r="D126" s="76" t="s">
        <v>285</v>
      </c>
      <c r="E126" s="68">
        <f>F126+G126+H126</f>
        <v>0</v>
      </c>
      <c r="F126" s="67"/>
      <c r="G126" s="67"/>
      <c r="H126" s="67"/>
      <c r="I126" s="69"/>
      <c r="J126" s="70"/>
      <c r="K126" s="69"/>
      <c r="L126" s="69"/>
      <c r="M126" s="69"/>
      <c r="N126" s="69"/>
      <c r="O126" s="69"/>
      <c r="P126" s="69"/>
      <c r="Q126" s="74">
        <f t="shared" si="9"/>
        <v>0</v>
      </c>
    </row>
    <row r="127" spans="1:17" ht="52.5" customHeight="1">
      <c r="A127" s="110" t="s">
        <v>286</v>
      </c>
      <c r="B127" s="111">
        <v>3050</v>
      </c>
      <c r="C127" s="111">
        <v>1070</v>
      </c>
      <c r="D127" s="76" t="s">
        <v>287</v>
      </c>
      <c r="E127" s="68">
        <f>F127+G127+H127</f>
        <v>12000</v>
      </c>
      <c r="F127" s="67"/>
      <c r="G127" s="67"/>
      <c r="H127" s="67">
        <v>12000</v>
      </c>
      <c r="I127" s="69"/>
      <c r="J127" s="70"/>
      <c r="K127" s="69"/>
      <c r="L127" s="69"/>
      <c r="M127" s="69"/>
      <c r="N127" s="69"/>
      <c r="O127" s="69"/>
      <c r="P127" s="69"/>
      <c r="Q127" s="74">
        <f t="shared" si="9"/>
        <v>12000</v>
      </c>
    </row>
    <row r="128" spans="1:17" ht="212.25" customHeight="1" hidden="1">
      <c r="A128" s="110" t="s">
        <v>288</v>
      </c>
      <c r="B128" s="111">
        <v>3080</v>
      </c>
      <c r="C128" s="111"/>
      <c r="D128" s="102" t="s">
        <v>289</v>
      </c>
      <c r="E128" s="68">
        <f>E129+E130+E131+E132+E133+E134+E135</f>
        <v>0</v>
      </c>
      <c r="F128" s="67"/>
      <c r="G128" s="67"/>
      <c r="H128" s="68">
        <f>H129+H130+H131+H132+H133+H134+H135</f>
        <v>0</v>
      </c>
      <c r="I128" s="69"/>
      <c r="J128" s="70"/>
      <c r="K128" s="69"/>
      <c r="L128" s="69"/>
      <c r="M128" s="69"/>
      <c r="N128" s="69"/>
      <c r="O128" s="69"/>
      <c r="P128" s="69"/>
      <c r="Q128" s="74">
        <f t="shared" si="9"/>
        <v>0</v>
      </c>
    </row>
    <row r="129" spans="1:17" ht="47.25" customHeight="1" hidden="1">
      <c r="A129" s="110" t="s">
        <v>290</v>
      </c>
      <c r="B129" s="111">
        <v>3081</v>
      </c>
      <c r="C129" s="111">
        <v>1010</v>
      </c>
      <c r="D129" s="76" t="s">
        <v>291</v>
      </c>
      <c r="E129" s="68">
        <f t="shared" si="10"/>
        <v>0</v>
      </c>
      <c r="F129" s="67"/>
      <c r="G129" s="67"/>
      <c r="H129" s="67"/>
      <c r="I129" s="69"/>
      <c r="J129" s="70"/>
      <c r="K129" s="69"/>
      <c r="L129" s="69"/>
      <c r="M129" s="69"/>
      <c r="N129" s="69"/>
      <c r="O129" s="69"/>
      <c r="P129" s="69"/>
      <c r="Q129" s="74">
        <f t="shared" si="9"/>
        <v>0</v>
      </c>
    </row>
    <row r="130" spans="1:17" ht="68.25" customHeight="1" hidden="1">
      <c r="A130" s="110" t="s">
        <v>292</v>
      </c>
      <c r="B130" s="111">
        <v>3082</v>
      </c>
      <c r="C130" s="111">
        <v>1010</v>
      </c>
      <c r="D130" s="76" t="s">
        <v>293</v>
      </c>
      <c r="E130" s="68">
        <f t="shared" si="10"/>
        <v>0</v>
      </c>
      <c r="F130" s="67"/>
      <c r="G130" s="67"/>
      <c r="H130" s="67"/>
      <c r="I130" s="69"/>
      <c r="J130" s="70"/>
      <c r="K130" s="69"/>
      <c r="L130" s="69"/>
      <c r="M130" s="69"/>
      <c r="N130" s="69"/>
      <c r="O130" s="69"/>
      <c r="P130" s="69"/>
      <c r="Q130" s="74">
        <f t="shared" si="9"/>
        <v>0</v>
      </c>
    </row>
    <row r="131" spans="1:17" ht="47.25" customHeight="1" hidden="1">
      <c r="A131" s="110" t="s">
        <v>294</v>
      </c>
      <c r="B131" s="111">
        <v>3083</v>
      </c>
      <c r="C131" s="111">
        <v>1010</v>
      </c>
      <c r="D131" s="76" t="s">
        <v>295</v>
      </c>
      <c r="E131" s="68">
        <f t="shared" si="10"/>
        <v>0</v>
      </c>
      <c r="F131" s="67"/>
      <c r="G131" s="67"/>
      <c r="H131" s="67"/>
      <c r="I131" s="69"/>
      <c r="J131" s="70"/>
      <c r="K131" s="69"/>
      <c r="L131" s="69"/>
      <c r="M131" s="69"/>
      <c r="N131" s="69"/>
      <c r="O131" s="69"/>
      <c r="P131" s="69"/>
      <c r="Q131" s="74">
        <f t="shared" si="9"/>
        <v>0</v>
      </c>
    </row>
    <row r="132" spans="1:17" ht="71.25" customHeight="1" hidden="1">
      <c r="A132" s="110" t="s">
        <v>296</v>
      </c>
      <c r="B132" s="111">
        <v>3084</v>
      </c>
      <c r="C132" s="111">
        <v>1040</v>
      </c>
      <c r="D132" s="76" t="s">
        <v>297</v>
      </c>
      <c r="E132" s="68">
        <f t="shared" si="10"/>
        <v>0</v>
      </c>
      <c r="F132" s="67"/>
      <c r="G132" s="67"/>
      <c r="H132" s="67"/>
      <c r="I132" s="69"/>
      <c r="J132" s="70"/>
      <c r="K132" s="69"/>
      <c r="L132" s="69"/>
      <c r="M132" s="69"/>
      <c r="N132" s="69"/>
      <c r="O132" s="69"/>
      <c r="P132" s="69"/>
      <c r="Q132" s="74">
        <f t="shared" si="9"/>
        <v>0</v>
      </c>
    </row>
    <row r="133" spans="1:17" ht="68.25" customHeight="1" hidden="1">
      <c r="A133" s="110" t="s">
        <v>298</v>
      </c>
      <c r="B133" s="111">
        <v>3085</v>
      </c>
      <c r="C133" s="111">
        <v>1010</v>
      </c>
      <c r="D133" s="76" t="s">
        <v>299</v>
      </c>
      <c r="E133" s="68">
        <f t="shared" si="10"/>
        <v>0</v>
      </c>
      <c r="F133" s="67"/>
      <c r="G133" s="67"/>
      <c r="H133" s="67"/>
      <c r="I133" s="69"/>
      <c r="J133" s="70"/>
      <c r="K133" s="69"/>
      <c r="L133" s="69"/>
      <c r="M133" s="69"/>
      <c r="N133" s="69"/>
      <c r="O133" s="69"/>
      <c r="P133" s="69"/>
      <c r="Q133" s="74">
        <f t="shared" si="9"/>
        <v>0</v>
      </c>
    </row>
    <row r="134" spans="1:17" ht="203.25" customHeight="1" hidden="1">
      <c r="A134" s="110" t="s">
        <v>300</v>
      </c>
      <c r="B134" s="111">
        <v>3086</v>
      </c>
      <c r="C134" s="111">
        <v>1040</v>
      </c>
      <c r="D134" s="76" t="s">
        <v>301</v>
      </c>
      <c r="E134" s="68">
        <f t="shared" si="10"/>
        <v>0</v>
      </c>
      <c r="F134" s="67"/>
      <c r="G134" s="67"/>
      <c r="H134" s="67"/>
      <c r="I134" s="69"/>
      <c r="J134" s="70"/>
      <c r="K134" s="69"/>
      <c r="L134" s="69"/>
      <c r="M134" s="69"/>
      <c r="N134" s="69"/>
      <c r="O134" s="69"/>
      <c r="P134" s="69"/>
      <c r="Q134" s="74">
        <f t="shared" si="9"/>
        <v>0</v>
      </c>
    </row>
    <row r="135" spans="1:17" ht="41.25" customHeight="1" hidden="1">
      <c r="A135" s="110" t="s">
        <v>302</v>
      </c>
      <c r="B135" s="111">
        <v>3087</v>
      </c>
      <c r="C135" s="111">
        <v>1040</v>
      </c>
      <c r="D135" s="76" t="s">
        <v>303</v>
      </c>
      <c r="E135" s="68">
        <f t="shared" si="10"/>
        <v>0</v>
      </c>
      <c r="F135" s="67"/>
      <c r="G135" s="67"/>
      <c r="H135" s="67"/>
      <c r="I135" s="69"/>
      <c r="J135" s="70"/>
      <c r="K135" s="69"/>
      <c r="L135" s="69"/>
      <c r="M135" s="69"/>
      <c r="N135" s="69"/>
      <c r="O135" s="69"/>
      <c r="P135" s="69"/>
      <c r="Q135" s="74">
        <f t="shared" si="9"/>
        <v>0</v>
      </c>
    </row>
    <row r="136" spans="1:17" ht="57" customHeight="1">
      <c r="A136" s="75" t="s">
        <v>304</v>
      </c>
      <c r="B136" s="75" t="s">
        <v>305</v>
      </c>
      <c r="C136" s="75"/>
      <c r="D136" s="76" t="s">
        <v>306</v>
      </c>
      <c r="E136" s="67">
        <f>E137</f>
        <v>4577070</v>
      </c>
      <c r="F136" s="67">
        <f>F137</f>
        <v>3428400</v>
      </c>
      <c r="G136" s="67">
        <f>G137</f>
        <v>36300</v>
      </c>
      <c r="H136" s="67">
        <f>H137</f>
        <v>1112370</v>
      </c>
      <c r="I136" s="69"/>
      <c r="J136" s="70">
        <f>J137</f>
        <v>43200</v>
      </c>
      <c r="K136" s="69"/>
      <c r="L136" s="69"/>
      <c r="M136" s="69"/>
      <c r="N136" s="69"/>
      <c r="O136" s="87">
        <f>O137</f>
        <v>0</v>
      </c>
      <c r="P136" s="69"/>
      <c r="Q136" s="74">
        <f t="shared" si="9"/>
        <v>4620270</v>
      </c>
    </row>
    <row r="137" spans="1:17" ht="71.25">
      <c r="A137" s="116" t="s">
        <v>307</v>
      </c>
      <c r="B137" s="46">
        <v>3104</v>
      </c>
      <c r="C137" s="46">
        <v>1020</v>
      </c>
      <c r="D137" s="117" t="s">
        <v>308</v>
      </c>
      <c r="E137" s="67">
        <f>F137+G137+H137</f>
        <v>4577070</v>
      </c>
      <c r="F137" s="67">
        <v>3428400</v>
      </c>
      <c r="G137" s="67">
        <v>36300</v>
      </c>
      <c r="H137" s="67">
        <v>1112370</v>
      </c>
      <c r="I137" s="69"/>
      <c r="J137" s="70">
        <v>43200</v>
      </c>
      <c r="K137" s="69"/>
      <c r="L137" s="69"/>
      <c r="M137" s="69"/>
      <c r="N137" s="69"/>
      <c r="O137" s="69"/>
      <c r="P137" s="69"/>
      <c r="Q137" s="74">
        <f t="shared" si="9"/>
        <v>4620270</v>
      </c>
    </row>
    <row r="138" spans="1:17" ht="28.5">
      <c r="A138" s="75" t="s">
        <v>309</v>
      </c>
      <c r="B138" s="75" t="s">
        <v>310</v>
      </c>
      <c r="C138" s="75"/>
      <c r="D138" s="76" t="s">
        <v>311</v>
      </c>
      <c r="E138" s="67">
        <f>E140</f>
        <v>1635000</v>
      </c>
      <c r="F138" s="67">
        <f>F140</f>
        <v>1198250</v>
      </c>
      <c r="G138" s="67">
        <f>G140</f>
        <v>16500</v>
      </c>
      <c r="H138" s="67">
        <f>H140</f>
        <v>420250</v>
      </c>
      <c r="I138" s="69"/>
      <c r="J138" s="70"/>
      <c r="K138" s="69"/>
      <c r="L138" s="69"/>
      <c r="M138" s="69"/>
      <c r="N138" s="69"/>
      <c r="O138" s="69"/>
      <c r="P138" s="69"/>
      <c r="Q138" s="74">
        <f t="shared" si="9"/>
        <v>1635000</v>
      </c>
    </row>
    <row r="139" spans="1:17" ht="15.75" hidden="1">
      <c r="A139" s="75"/>
      <c r="B139" s="75"/>
      <c r="C139" s="75"/>
      <c r="D139" s="76"/>
      <c r="E139" s="67"/>
      <c r="F139" s="67"/>
      <c r="G139" s="67"/>
      <c r="H139" s="67"/>
      <c r="I139" s="69"/>
      <c r="J139" s="70"/>
      <c r="K139" s="69"/>
      <c r="L139" s="69"/>
      <c r="M139" s="69"/>
      <c r="N139" s="69"/>
      <c r="O139" s="69"/>
      <c r="P139" s="69"/>
      <c r="Q139" s="74">
        <f t="shared" si="9"/>
        <v>0</v>
      </c>
    </row>
    <row r="140" spans="1:17" ht="49.5" customHeight="1">
      <c r="A140" s="75" t="s">
        <v>312</v>
      </c>
      <c r="B140" s="75" t="s">
        <v>313</v>
      </c>
      <c r="C140" s="75" t="s">
        <v>314</v>
      </c>
      <c r="D140" s="118" t="s">
        <v>315</v>
      </c>
      <c r="E140" s="67">
        <f aca="true" t="shared" si="11" ref="E140:E145">F140+G140+H140</f>
        <v>1635000</v>
      </c>
      <c r="F140" s="67">
        <v>1198250</v>
      </c>
      <c r="G140" s="67">
        <v>16500</v>
      </c>
      <c r="H140" s="67">
        <v>420250</v>
      </c>
      <c r="I140" s="69"/>
      <c r="J140" s="70"/>
      <c r="K140" s="69"/>
      <c r="L140" s="69"/>
      <c r="M140" s="69"/>
      <c r="N140" s="69"/>
      <c r="O140" s="69"/>
      <c r="P140" s="69"/>
      <c r="Q140" s="74">
        <f t="shared" si="9"/>
        <v>1635000</v>
      </c>
    </row>
    <row r="141" spans="1:17" ht="102.75" customHeight="1">
      <c r="A141" s="65" t="s">
        <v>316</v>
      </c>
      <c r="B141" s="111">
        <v>3140</v>
      </c>
      <c r="C141" s="111">
        <v>1040</v>
      </c>
      <c r="D141" s="76" t="s">
        <v>317</v>
      </c>
      <c r="E141" s="67">
        <f t="shared" si="11"/>
        <v>747766</v>
      </c>
      <c r="F141" s="67"/>
      <c r="G141" s="67"/>
      <c r="H141" s="67">
        <v>747766</v>
      </c>
      <c r="I141" s="69"/>
      <c r="J141" s="70"/>
      <c r="K141" s="69"/>
      <c r="L141" s="69"/>
      <c r="M141" s="69"/>
      <c r="N141" s="69"/>
      <c r="O141" s="69"/>
      <c r="P141" s="69"/>
      <c r="Q141" s="74">
        <f t="shared" si="9"/>
        <v>747766</v>
      </c>
    </row>
    <row r="142" spans="1:17" ht="42" customHeight="1">
      <c r="A142" s="65"/>
      <c r="B142" s="111"/>
      <c r="C142" s="111"/>
      <c r="D142" s="66" t="s">
        <v>344</v>
      </c>
      <c r="E142" s="67">
        <f t="shared" si="11"/>
        <v>427766</v>
      </c>
      <c r="F142" s="67"/>
      <c r="G142" s="67"/>
      <c r="H142" s="67">
        <v>427766</v>
      </c>
      <c r="I142" s="69"/>
      <c r="J142" s="70"/>
      <c r="K142" s="69"/>
      <c r="L142" s="69"/>
      <c r="M142" s="69"/>
      <c r="N142" s="69"/>
      <c r="O142" s="69"/>
      <c r="P142" s="69"/>
      <c r="Q142" s="74">
        <f t="shared" si="9"/>
        <v>427766</v>
      </c>
    </row>
    <row r="143" spans="1:17" ht="99.75">
      <c r="A143" s="75" t="s">
        <v>318</v>
      </c>
      <c r="B143" s="75" t="s">
        <v>319</v>
      </c>
      <c r="C143" s="75" t="s">
        <v>144</v>
      </c>
      <c r="D143" s="119" t="s">
        <v>320</v>
      </c>
      <c r="E143" s="67">
        <f t="shared" si="11"/>
        <v>22900</v>
      </c>
      <c r="F143" s="67"/>
      <c r="G143" s="67"/>
      <c r="H143" s="67">
        <v>22900</v>
      </c>
      <c r="I143" s="69"/>
      <c r="J143" s="70"/>
      <c r="K143" s="69"/>
      <c r="L143" s="69"/>
      <c r="M143" s="69"/>
      <c r="N143" s="69"/>
      <c r="O143" s="69"/>
      <c r="P143" s="69"/>
      <c r="Q143" s="74">
        <f t="shared" si="9"/>
        <v>22900</v>
      </c>
    </row>
    <row r="144" spans="1:17" ht="71.25" hidden="1">
      <c r="A144" s="75" t="s">
        <v>321</v>
      </c>
      <c r="B144" s="75" t="s">
        <v>322</v>
      </c>
      <c r="C144" s="75" t="s">
        <v>144</v>
      </c>
      <c r="D144" s="119" t="s">
        <v>323</v>
      </c>
      <c r="E144" s="67">
        <f t="shared" si="11"/>
        <v>0</v>
      </c>
      <c r="F144" s="67"/>
      <c r="G144" s="67"/>
      <c r="H144" s="67"/>
      <c r="I144" s="69"/>
      <c r="J144" s="70"/>
      <c r="K144" s="69"/>
      <c r="L144" s="69"/>
      <c r="M144" s="69"/>
      <c r="N144" s="69"/>
      <c r="O144" s="69"/>
      <c r="P144" s="69"/>
      <c r="Q144" s="74">
        <f t="shared" si="9"/>
        <v>0</v>
      </c>
    </row>
    <row r="145" spans="1:17" ht="88.5" customHeight="1">
      <c r="A145" s="75" t="s">
        <v>324</v>
      </c>
      <c r="B145" s="75" t="s">
        <v>325</v>
      </c>
      <c r="C145" s="75" t="s">
        <v>326</v>
      </c>
      <c r="D145" s="120" t="s">
        <v>327</v>
      </c>
      <c r="E145" s="67">
        <f t="shared" si="11"/>
        <v>4000</v>
      </c>
      <c r="F145" s="67"/>
      <c r="G145" s="67"/>
      <c r="H145" s="67">
        <v>4000</v>
      </c>
      <c r="I145" s="67"/>
      <c r="J145" s="70"/>
      <c r="K145" s="69"/>
      <c r="L145" s="69"/>
      <c r="M145" s="69"/>
      <c r="N145" s="69"/>
      <c r="O145" s="69"/>
      <c r="P145" s="69"/>
      <c r="Q145" s="74">
        <f t="shared" si="9"/>
        <v>4000</v>
      </c>
    </row>
    <row r="146" spans="1:17" ht="30.75" customHeight="1">
      <c r="A146" s="75" t="s">
        <v>328</v>
      </c>
      <c r="B146" s="75" t="s">
        <v>329</v>
      </c>
      <c r="C146" s="75"/>
      <c r="D146" s="76" t="s">
        <v>330</v>
      </c>
      <c r="E146" s="67">
        <f>E147</f>
        <v>314750</v>
      </c>
      <c r="F146" s="87">
        <f>F147</f>
        <v>0</v>
      </c>
      <c r="G146" s="87">
        <f>G147</f>
        <v>0</v>
      </c>
      <c r="H146" s="67">
        <f>H147</f>
        <v>314750</v>
      </c>
      <c r="I146" s="69"/>
      <c r="J146" s="70"/>
      <c r="K146" s="69"/>
      <c r="L146" s="69"/>
      <c r="M146" s="69"/>
      <c r="N146" s="69"/>
      <c r="O146" s="69"/>
      <c r="P146" s="69"/>
      <c r="Q146" s="74">
        <f t="shared" si="9"/>
        <v>314750</v>
      </c>
    </row>
    <row r="147" spans="1:17" ht="61.5" customHeight="1">
      <c r="A147" s="75" t="s">
        <v>331</v>
      </c>
      <c r="B147" s="75" t="s">
        <v>332</v>
      </c>
      <c r="C147" s="75" t="s">
        <v>258</v>
      </c>
      <c r="D147" s="66" t="s">
        <v>333</v>
      </c>
      <c r="E147" s="67">
        <f>F147+G147+H147</f>
        <v>314750</v>
      </c>
      <c r="F147" s="67"/>
      <c r="G147" s="67"/>
      <c r="H147" s="67">
        <v>314750</v>
      </c>
      <c r="I147" s="69"/>
      <c r="J147" s="70"/>
      <c r="K147" s="69"/>
      <c r="L147" s="69"/>
      <c r="M147" s="69"/>
      <c r="N147" s="69"/>
      <c r="O147" s="69"/>
      <c r="P147" s="69"/>
      <c r="Q147" s="74">
        <f t="shared" si="9"/>
        <v>314750</v>
      </c>
    </row>
    <row r="148" spans="1:17" ht="47.25" customHeight="1" hidden="1">
      <c r="A148" s="75" t="s">
        <v>334</v>
      </c>
      <c r="B148" s="75" t="s">
        <v>335</v>
      </c>
      <c r="C148" s="75" t="s">
        <v>336</v>
      </c>
      <c r="D148" s="66" t="s">
        <v>337</v>
      </c>
      <c r="E148" s="67">
        <f>F148+G148+H148</f>
        <v>0</v>
      </c>
      <c r="F148" s="67"/>
      <c r="G148" s="67"/>
      <c r="H148" s="67"/>
      <c r="I148" s="69"/>
      <c r="J148" s="70"/>
      <c r="K148" s="69"/>
      <c r="L148" s="69"/>
      <c r="M148" s="69"/>
      <c r="N148" s="69"/>
      <c r="O148" s="69"/>
      <c r="P148" s="69"/>
      <c r="Q148" s="74">
        <f t="shared" si="9"/>
        <v>0</v>
      </c>
    </row>
    <row r="149" spans="1:17" ht="31.5" customHeight="1" hidden="1">
      <c r="A149" s="75"/>
      <c r="B149" s="75"/>
      <c r="C149" s="75"/>
      <c r="D149" s="66"/>
      <c r="E149" s="67">
        <f>F149+G149+H149</f>
        <v>0</v>
      </c>
      <c r="F149" s="67"/>
      <c r="G149" s="67"/>
      <c r="H149" s="67"/>
      <c r="I149" s="69"/>
      <c r="J149" s="70"/>
      <c r="K149" s="69"/>
      <c r="L149" s="69"/>
      <c r="M149" s="69"/>
      <c r="N149" s="69"/>
      <c r="O149" s="69"/>
      <c r="P149" s="69"/>
      <c r="Q149" s="74">
        <f t="shared" si="9"/>
        <v>0</v>
      </c>
    </row>
    <row r="150" spans="1:17" ht="21" customHeight="1">
      <c r="A150" s="75" t="s">
        <v>338</v>
      </c>
      <c r="B150" s="75" t="s">
        <v>339</v>
      </c>
      <c r="C150" s="75"/>
      <c r="D150" s="66" t="s">
        <v>340</v>
      </c>
      <c r="E150" s="67">
        <f>E151</f>
        <v>1070350</v>
      </c>
      <c r="F150" s="67"/>
      <c r="G150" s="67"/>
      <c r="H150" s="67">
        <f>H151</f>
        <v>1070350</v>
      </c>
      <c r="I150" s="69"/>
      <c r="J150" s="70"/>
      <c r="K150" s="69"/>
      <c r="L150" s="69"/>
      <c r="M150" s="69"/>
      <c r="N150" s="69"/>
      <c r="O150" s="69"/>
      <c r="P150" s="69"/>
      <c r="Q150" s="74">
        <f t="shared" si="9"/>
        <v>1070350</v>
      </c>
    </row>
    <row r="151" spans="1:17" ht="48.75" customHeight="1">
      <c r="A151" s="75" t="s">
        <v>341</v>
      </c>
      <c r="B151" s="75" t="s">
        <v>342</v>
      </c>
      <c r="C151" s="75" t="s">
        <v>152</v>
      </c>
      <c r="D151" s="66" t="s">
        <v>343</v>
      </c>
      <c r="E151" s="67">
        <f>F151+G151+H151</f>
        <v>1070350</v>
      </c>
      <c r="F151" s="67"/>
      <c r="G151" s="67"/>
      <c r="H151" s="67">
        <v>1070350</v>
      </c>
      <c r="I151" s="67"/>
      <c r="J151" s="82">
        <f>K151+N151</f>
        <v>0</v>
      </c>
      <c r="K151" s="69"/>
      <c r="L151" s="69"/>
      <c r="M151" s="69"/>
      <c r="N151" s="69"/>
      <c r="O151" s="69"/>
      <c r="P151" s="69"/>
      <c r="Q151" s="74">
        <f t="shared" si="9"/>
        <v>1070350</v>
      </c>
    </row>
    <row r="152" spans="1:17" ht="37.5" customHeight="1">
      <c r="A152" s="75"/>
      <c r="B152" s="75"/>
      <c r="C152" s="75"/>
      <c r="D152" s="66" t="s">
        <v>344</v>
      </c>
      <c r="E152" s="67">
        <f>F152+G152+H152</f>
        <v>608850</v>
      </c>
      <c r="F152" s="67"/>
      <c r="G152" s="67"/>
      <c r="H152" s="67">
        <v>608850</v>
      </c>
      <c r="I152" s="67"/>
      <c r="J152" s="70"/>
      <c r="K152" s="69"/>
      <c r="L152" s="69"/>
      <c r="M152" s="69"/>
      <c r="N152" s="69"/>
      <c r="O152" s="69"/>
      <c r="P152" s="69"/>
      <c r="Q152" s="74">
        <f t="shared" si="9"/>
        <v>608850</v>
      </c>
    </row>
    <row r="153" spans="1:17" ht="35.25" customHeight="1" hidden="1">
      <c r="A153" s="75" t="s">
        <v>345</v>
      </c>
      <c r="B153" s="75" t="s">
        <v>346</v>
      </c>
      <c r="C153" s="75"/>
      <c r="D153" s="66" t="s">
        <v>94</v>
      </c>
      <c r="E153" s="67">
        <f>F153+G153+H153</f>
        <v>0</v>
      </c>
      <c r="F153" s="67"/>
      <c r="G153" s="67"/>
      <c r="H153" s="67"/>
      <c r="I153" s="67"/>
      <c r="J153" s="70">
        <f>J154</f>
        <v>0</v>
      </c>
      <c r="K153" s="69"/>
      <c r="L153" s="69"/>
      <c r="M153" s="69"/>
      <c r="N153" s="69"/>
      <c r="O153" s="69">
        <f>O154</f>
        <v>0</v>
      </c>
      <c r="P153" s="69"/>
      <c r="Q153" s="74">
        <f t="shared" si="9"/>
        <v>0</v>
      </c>
    </row>
    <row r="154" spans="1:17" ht="37.5" customHeight="1" hidden="1">
      <c r="A154" s="75" t="s">
        <v>347</v>
      </c>
      <c r="B154" s="75" t="s">
        <v>348</v>
      </c>
      <c r="C154" s="75"/>
      <c r="D154" s="66" t="s">
        <v>349</v>
      </c>
      <c r="E154" s="67">
        <f>F154+G154+H154</f>
        <v>0</v>
      </c>
      <c r="F154" s="67"/>
      <c r="G154" s="67"/>
      <c r="H154" s="67"/>
      <c r="I154" s="67"/>
      <c r="J154" s="70">
        <f>J155</f>
        <v>0</v>
      </c>
      <c r="K154" s="69"/>
      <c r="L154" s="69"/>
      <c r="M154" s="69"/>
      <c r="N154" s="69"/>
      <c r="O154" s="69">
        <f>O155</f>
        <v>0</v>
      </c>
      <c r="P154" s="69"/>
      <c r="Q154" s="74">
        <f t="shared" si="9"/>
        <v>0</v>
      </c>
    </row>
    <row r="155" spans="1:17" ht="85.5" hidden="1">
      <c r="A155" s="75" t="s">
        <v>350</v>
      </c>
      <c r="B155" s="75" t="s">
        <v>351</v>
      </c>
      <c r="C155" s="75" t="s">
        <v>352</v>
      </c>
      <c r="D155" s="66" t="s">
        <v>353</v>
      </c>
      <c r="E155" s="67">
        <f>F155+G155+H155</f>
        <v>0</v>
      </c>
      <c r="F155" s="67"/>
      <c r="G155" s="67"/>
      <c r="H155" s="67"/>
      <c r="I155" s="67"/>
      <c r="J155" s="70"/>
      <c r="K155" s="69"/>
      <c r="L155" s="69"/>
      <c r="M155" s="69"/>
      <c r="N155" s="69"/>
      <c r="O155" s="69"/>
      <c r="P155" s="69"/>
      <c r="Q155" s="74">
        <f t="shared" si="9"/>
        <v>0</v>
      </c>
    </row>
    <row r="156" spans="1:17" ht="0.75" customHeight="1">
      <c r="A156" s="75"/>
      <c r="B156" s="75"/>
      <c r="C156" s="75"/>
      <c r="D156" s="89" t="s">
        <v>354</v>
      </c>
      <c r="E156" s="67"/>
      <c r="F156" s="67"/>
      <c r="G156" s="67"/>
      <c r="H156" s="67"/>
      <c r="I156" s="67"/>
      <c r="J156" s="70"/>
      <c r="K156" s="69"/>
      <c r="L156" s="69"/>
      <c r="M156" s="69"/>
      <c r="N156" s="69"/>
      <c r="O156" s="69"/>
      <c r="P156" s="69"/>
      <c r="Q156" s="74">
        <f t="shared" si="9"/>
        <v>0</v>
      </c>
    </row>
    <row r="157" spans="1:17" ht="31.5">
      <c r="A157" s="77" t="s">
        <v>355</v>
      </c>
      <c r="B157" s="78"/>
      <c r="C157" s="78"/>
      <c r="D157" s="79" t="s">
        <v>80</v>
      </c>
      <c r="E157" s="74">
        <f>F157+G157+H157</f>
        <v>59200</v>
      </c>
      <c r="F157" s="80">
        <f>F159</f>
        <v>0</v>
      </c>
      <c r="G157" s="80">
        <f>G159</f>
        <v>0</v>
      </c>
      <c r="H157" s="74">
        <f>H159+H161</f>
        <v>59200</v>
      </c>
      <c r="I157" s="74"/>
      <c r="J157" s="74"/>
      <c r="K157" s="74"/>
      <c r="L157" s="74"/>
      <c r="M157" s="74"/>
      <c r="N157" s="74"/>
      <c r="O157" s="74"/>
      <c r="P157" s="70"/>
      <c r="Q157" s="74">
        <f t="shared" si="9"/>
        <v>59200</v>
      </c>
    </row>
    <row r="158" spans="1:17" ht="30">
      <c r="A158" s="75" t="s">
        <v>356</v>
      </c>
      <c r="B158" s="75"/>
      <c r="C158" s="75"/>
      <c r="D158" s="81" t="s">
        <v>80</v>
      </c>
      <c r="E158" s="67"/>
      <c r="F158" s="67"/>
      <c r="G158" s="67"/>
      <c r="H158" s="67"/>
      <c r="I158" s="67"/>
      <c r="J158" s="70"/>
      <c r="K158" s="69"/>
      <c r="L158" s="69"/>
      <c r="M158" s="69"/>
      <c r="N158" s="69"/>
      <c r="O158" s="69"/>
      <c r="P158" s="69"/>
      <c r="Q158" s="74"/>
    </row>
    <row r="159" spans="1:17" ht="28.5">
      <c r="A159" s="75" t="s">
        <v>357</v>
      </c>
      <c r="B159" s="75" t="s">
        <v>358</v>
      </c>
      <c r="C159" s="75" t="s">
        <v>314</v>
      </c>
      <c r="D159" s="76" t="s">
        <v>359</v>
      </c>
      <c r="E159" s="67">
        <f>F159+G159+H159</f>
        <v>40000</v>
      </c>
      <c r="F159" s="87">
        <f>F160</f>
        <v>0</v>
      </c>
      <c r="G159" s="87">
        <f>G160</f>
        <v>0</v>
      </c>
      <c r="H159" s="67">
        <f>H160</f>
        <v>40000</v>
      </c>
      <c r="I159" s="67"/>
      <c r="J159" s="70"/>
      <c r="K159" s="69"/>
      <c r="L159" s="69"/>
      <c r="M159" s="69"/>
      <c r="N159" s="69"/>
      <c r="O159" s="69"/>
      <c r="P159" s="69"/>
      <c r="Q159" s="74">
        <f t="shared" si="9"/>
        <v>40000</v>
      </c>
    </row>
    <row r="160" spans="1:17" ht="28.5">
      <c r="A160" s="75" t="s">
        <v>360</v>
      </c>
      <c r="B160" s="75" t="s">
        <v>361</v>
      </c>
      <c r="C160" s="75" t="s">
        <v>314</v>
      </c>
      <c r="D160" s="76" t="s">
        <v>362</v>
      </c>
      <c r="E160" s="67">
        <f>F160+G160+H160</f>
        <v>40000</v>
      </c>
      <c r="F160" s="67"/>
      <c r="G160" s="67"/>
      <c r="H160" s="67">
        <v>40000</v>
      </c>
      <c r="I160" s="67"/>
      <c r="J160" s="70"/>
      <c r="K160" s="69"/>
      <c r="L160" s="69"/>
      <c r="M160" s="69"/>
      <c r="N160" s="69"/>
      <c r="O160" s="69"/>
      <c r="P160" s="69"/>
      <c r="Q160" s="74">
        <f t="shared" si="9"/>
        <v>40000</v>
      </c>
    </row>
    <row r="161" spans="1:17" ht="57">
      <c r="A161" s="75" t="s">
        <v>638</v>
      </c>
      <c r="B161" s="75" t="s">
        <v>342</v>
      </c>
      <c r="C161" s="75" t="s">
        <v>152</v>
      </c>
      <c r="D161" s="66" t="s">
        <v>640</v>
      </c>
      <c r="E161" s="67">
        <f>F161+G161+H161</f>
        <v>19200</v>
      </c>
      <c r="F161" s="67"/>
      <c r="G161" s="67"/>
      <c r="H161" s="67">
        <v>19200</v>
      </c>
      <c r="I161" s="67"/>
      <c r="J161" s="70"/>
      <c r="K161" s="69"/>
      <c r="L161" s="69"/>
      <c r="M161" s="69"/>
      <c r="N161" s="69"/>
      <c r="O161" s="69"/>
      <c r="P161" s="69"/>
      <c r="Q161" s="74">
        <f t="shared" si="9"/>
        <v>19200</v>
      </c>
    </row>
    <row r="162" spans="1:17" ht="15.75" hidden="1">
      <c r="A162" s="75"/>
      <c r="B162" s="75"/>
      <c r="C162" s="75"/>
      <c r="D162" s="89"/>
      <c r="E162" s="67"/>
      <c r="F162" s="67"/>
      <c r="G162" s="67"/>
      <c r="H162" s="67"/>
      <c r="I162" s="67"/>
      <c r="J162" s="70"/>
      <c r="K162" s="69"/>
      <c r="L162" s="69"/>
      <c r="M162" s="69"/>
      <c r="N162" s="69"/>
      <c r="O162" s="69"/>
      <c r="P162" s="69"/>
      <c r="Q162" s="74"/>
    </row>
    <row r="163" spans="1:17" s="57" customFormat="1" ht="31.5">
      <c r="A163" s="77" t="s">
        <v>363</v>
      </c>
      <c r="B163" s="77"/>
      <c r="C163" s="77"/>
      <c r="D163" s="121" t="s">
        <v>633</v>
      </c>
      <c r="E163" s="74">
        <f>E165+E171+E177+E180</f>
        <v>16470900</v>
      </c>
      <c r="F163" s="74">
        <f>F165+F171+F177+F180</f>
        <v>11417300</v>
      </c>
      <c r="G163" s="74">
        <f>G165+G171+G177+G180</f>
        <v>1192300</v>
      </c>
      <c r="H163" s="74">
        <f>H165+H171+H177+H180</f>
        <v>3861300</v>
      </c>
      <c r="I163" s="74"/>
      <c r="J163" s="74">
        <f>J165+J171+J177+J180+J183</f>
        <v>3464400</v>
      </c>
      <c r="K163" s="74" t="e">
        <f>K164+K173+#REF!</f>
        <v>#REF!</v>
      </c>
      <c r="L163" s="74" t="e">
        <f>L164+L173+#REF!</f>
        <v>#REF!</v>
      </c>
      <c r="M163" s="74" t="e">
        <f>M164+M173+#REF!</f>
        <v>#REF!</v>
      </c>
      <c r="N163" s="74" t="e">
        <f>N164+N172+N173+#REF!+N174+N175+N181</f>
        <v>#REF!</v>
      </c>
      <c r="O163" s="74">
        <f>O165+O171+O177+O180+O183</f>
        <v>3393900</v>
      </c>
      <c r="P163" s="74" t="e">
        <f>P164+P173+#REF!</f>
        <v>#REF!</v>
      </c>
      <c r="Q163" s="74">
        <f t="shared" si="9"/>
        <v>19935300</v>
      </c>
    </row>
    <row r="164" spans="1:17" ht="30.75" customHeight="1">
      <c r="A164" s="65" t="s">
        <v>364</v>
      </c>
      <c r="B164" s="65"/>
      <c r="C164" s="65"/>
      <c r="D164" s="122" t="s">
        <v>365</v>
      </c>
      <c r="E164" s="69"/>
      <c r="F164" s="69"/>
      <c r="G164" s="69"/>
      <c r="H164" s="69"/>
      <c r="I164" s="69"/>
      <c r="J164" s="70"/>
      <c r="K164" s="69"/>
      <c r="L164" s="69"/>
      <c r="M164" s="69"/>
      <c r="N164" s="69"/>
      <c r="O164" s="67"/>
      <c r="P164" s="69"/>
      <c r="Q164" s="74"/>
    </row>
    <row r="165" spans="1:17" ht="30.75" customHeight="1">
      <c r="A165" s="65" t="s">
        <v>366</v>
      </c>
      <c r="B165" s="65" t="s">
        <v>237</v>
      </c>
      <c r="C165" s="65"/>
      <c r="D165" s="76" t="s">
        <v>238</v>
      </c>
      <c r="E165" s="69">
        <f>E166+E168+E170</f>
        <v>136600</v>
      </c>
      <c r="F165" s="83">
        <f>F166+F168</f>
        <v>0</v>
      </c>
      <c r="G165" s="83">
        <f>G166+G168</f>
        <v>0</v>
      </c>
      <c r="H165" s="69">
        <f>H166+H168+H170</f>
        <v>136600</v>
      </c>
      <c r="I165" s="69"/>
      <c r="J165" s="70"/>
      <c r="K165" s="69"/>
      <c r="L165" s="69"/>
      <c r="M165" s="69"/>
      <c r="N165" s="69"/>
      <c r="O165" s="69"/>
      <c r="P165" s="69"/>
      <c r="Q165" s="56">
        <f aca="true" t="shared" si="12" ref="Q165:Q171">SUM(E165+J165)</f>
        <v>136600</v>
      </c>
    </row>
    <row r="166" spans="1:17" ht="30.75" customHeight="1">
      <c r="A166" s="65" t="s">
        <v>367</v>
      </c>
      <c r="B166" s="65" t="s">
        <v>310</v>
      </c>
      <c r="C166" s="65"/>
      <c r="D166" s="76" t="s">
        <v>368</v>
      </c>
      <c r="E166" s="69">
        <f>E167</f>
        <v>63000</v>
      </c>
      <c r="F166" s="83">
        <f>F167</f>
        <v>0</v>
      </c>
      <c r="G166" s="83">
        <f>G167</f>
        <v>0</v>
      </c>
      <c r="H166" s="69">
        <f>H167</f>
        <v>63000</v>
      </c>
      <c r="I166" s="69"/>
      <c r="J166" s="70"/>
      <c r="K166" s="69"/>
      <c r="L166" s="69"/>
      <c r="M166" s="69"/>
      <c r="N166" s="69"/>
      <c r="O166" s="69"/>
      <c r="P166" s="69"/>
      <c r="Q166" s="56">
        <f t="shared" si="12"/>
        <v>63000</v>
      </c>
    </row>
    <row r="167" spans="1:17" ht="30.75" customHeight="1">
      <c r="A167" s="65" t="s">
        <v>369</v>
      </c>
      <c r="B167" s="111">
        <v>3123</v>
      </c>
      <c r="C167" s="111">
        <v>1040</v>
      </c>
      <c r="D167" s="97" t="s">
        <v>370</v>
      </c>
      <c r="E167" s="67">
        <f>F167+G167+H167</f>
        <v>63000</v>
      </c>
      <c r="F167" s="88"/>
      <c r="G167" s="88"/>
      <c r="H167" s="68">
        <v>63000</v>
      </c>
      <c r="I167" s="69"/>
      <c r="J167" s="70"/>
      <c r="K167" s="69"/>
      <c r="L167" s="69"/>
      <c r="M167" s="69"/>
      <c r="N167" s="69"/>
      <c r="O167" s="69"/>
      <c r="P167" s="69"/>
      <c r="Q167" s="56">
        <f t="shared" si="12"/>
        <v>63000</v>
      </c>
    </row>
    <row r="168" spans="1:17" ht="30.75" customHeight="1">
      <c r="A168" s="65" t="s">
        <v>371</v>
      </c>
      <c r="B168" s="111">
        <v>3130</v>
      </c>
      <c r="C168" s="111"/>
      <c r="D168" s="97" t="s">
        <v>372</v>
      </c>
      <c r="E168" s="69">
        <f>E169</f>
        <v>20000</v>
      </c>
      <c r="F168" s="83">
        <f>F169</f>
        <v>0</v>
      </c>
      <c r="G168" s="83">
        <f>G169</f>
        <v>0</v>
      </c>
      <c r="H168" s="69">
        <f>H169</f>
        <v>20000</v>
      </c>
      <c r="I168" s="69"/>
      <c r="J168" s="70"/>
      <c r="K168" s="69"/>
      <c r="L168" s="69"/>
      <c r="M168" s="69"/>
      <c r="N168" s="69"/>
      <c r="O168" s="69"/>
      <c r="P168" s="69"/>
      <c r="Q168" s="56">
        <f t="shared" si="12"/>
        <v>20000</v>
      </c>
    </row>
    <row r="169" spans="1:17" ht="69" customHeight="1">
      <c r="A169" s="65" t="s">
        <v>373</v>
      </c>
      <c r="B169" s="111">
        <v>3131</v>
      </c>
      <c r="C169" s="111">
        <v>1040</v>
      </c>
      <c r="D169" s="76" t="s">
        <v>374</v>
      </c>
      <c r="E169" s="67">
        <f>F169+G169+H169</f>
        <v>20000</v>
      </c>
      <c r="F169" s="88"/>
      <c r="G169" s="88"/>
      <c r="H169" s="68">
        <v>20000</v>
      </c>
      <c r="I169" s="69"/>
      <c r="J169" s="70"/>
      <c r="K169" s="69"/>
      <c r="L169" s="69"/>
      <c r="M169" s="69"/>
      <c r="N169" s="69"/>
      <c r="O169" s="69"/>
      <c r="P169" s="69"/>
      <c r="Q169" s="56">
        <f t="shared" si="12"/>
        <v>20000</v>
      </c>
    </row>
    <row r="170" spans="1:17" ht="47.25" customHeight="1">
      <c r="A170" s="75" t="s">
        <v>639</v>
      </c>
      <c r="B170" s="75" t="s">
        <v>342</v>
      </c>
      <c r="C170" s="75" t="s">
        <v>152</v>
      </c>
      <c r="D170" s="66" t="s">
        <v>640</v>
      </c>
      <c r="E170" s="67">
        <f>F170+G170+H170</f>
        <v>53600</v>
      </c>
      <c r="F170" s="88"/>
      <c r="G170" s="88"/>
      <c r="H170" s="68">
        <v>53600</v>
      </c>
      <c r="I170" s="69"/>
      <c r="J170" s="70"/>
      <c r="K170" s="69"/>
      <c r="L170" s="69"/>
      <c r="M170" s="69"/>
      <c r="N170" s="69"/>
      <c r="O170" s="69"/>
      <c r="P170" s="69"/>
      <c r="Q170" s="56">
        <f t="shared" si="12"/>
        <v>53600</v>
      </c>
    </row>
    <row r="171" spans="1:17" ht="15.75">
      <c r="A171" s="65" t="s">
        <v>375</v>
      </c>
      <c r="B171" s="65" t="s">
        <v>376</v>
      </c>
      <c r="C171" s="65"/>
      <c r="D171" s="97" t="s">
        <v>377</v>
      </c>
      <c r="E171" s="67">
        <f>E172+E173+E174+E175</f>
        <v>13932300</v>
      </c>
      <c r="F171" s="67">
        <f>F172+F173+F174+F175</f>
        <v>9543000</v>
      </c>
      <c r="G171" s="67">
        <f>G172+G173+G174+G175</f>
        <v>1192300</v>
      </c>
      <c r="H171" s="67">
        <f>H172+H173+H174+H175</f>
        <v>3197000</v>
      </c>
      <c r="I171" s="69"/>
      <c r="J171" s="70">
        <f>J172+J173+J174+J175</f>
        <v>37200</v>
      </c>
      <c r="K171" s="69"/>
      <c r="L171" s="69"/>
      <c r="M171" s="69"/>
      <c r="N171" s="69"/>
      <c r="O171" s="67">
        <f>O172+O173+O174+O175</f>
        <v>25000</v>
      </c>
      <c r="P171" s="69"/>
      <c r="Q171" s="56">
        <f t="shared" si="12"/>
        <v>13969500</v>
      </c>
    </row>
    <row r="172" spans="1:17" ht="57" customHeight="1" hidden="1">
      <c r="A172" s="75" t="s">
        <v>378</v>
      </c>
      <c r="B172" s="75" t="s">
        <v>379</v>
      </c>
      <c r="C172" s="75" t="s">
        <v>380</v>
      </c>
      <c r="D172" s="76" t="s">
        <v>381</v>
      </c>
      <c r="E172" s="67">
        <f>F172+G172+H172</f>
        <v>0</v>
      </c>
      <c r="F172" s="67"/>
      <c r="G172" s="67"/>
      <c r="H172" s="67"/>
      <c r="I172" s="69"/>
      <c r="J172" s="70"/>
      <c r="K172" s="69"/>
      <c r="L172" s="69"/>
      <c r="M172" s="69"/>
      <c r="N172" s="69"/>
      <c r="O172" s="69"/>
      <c r="P172" s="69"/>
      <c r="Q172" s="74">
        <f t="shared" si="9"/>
        <v>0</v>
      </c>
    </row>
    <row r="173" spans="1:18" ht="36.75" customHeight="1">
      <c r="A173" s="75" t="s">
        <v>382</v>
      </c>
      <c r="B173" s="75" t="s">
        <v>383</v>
      </c>
      <c r="C173" s="75" t="s">
        <v>384</v>
      </c>
      <c r="D173" s="76" t="s">
        <v>385</v>
      </c>
      <c r="E173" s="67">
        <f>F173+G173+H173</f>
        <v>4318600</v>
      </c>
      <c r="F173" s="67">
        <v>3190800</v>
      </c>
      <c r="G173" s="67">
        <v>243100</v>
      </c>
      <c r="H173" s="67">
        <v>884700</v>
      </c>
      <c r="I173" s="69"/>
      <c r="J173" s="70">
        <v>2200</v>
      </c>
      <c r="K173" s="69"/>
      <c r="L173" s="69"/>
      <c r="M173" s="69"/>
      <c r="N173" s="69"/>
      <c r="O173" s="69"/>
      <c r="P173" s="69"/>
      <c r="Q173" s="74">
        <f t="shared" si="9"/>
        <v>4320800</v>
      </c>
      <c r="R173" s="95"/>
    </row>
    <row r="174" spans="1:18" ht="51" customHeight="1">
      <c r="A174" s="75" t="s">
        <v>386</v>
      </c>
      <c r="B174" s="75" t="s">
        <v>387</v>
      </c>
      <c r="C174" s="75" t="s">
        <v>388</v>
      </c>
      <c r="D174" s="76" t="s">
        <v>389</v>
      </c>
      <c r="E174" s="67">
        <f>F174+G174+H174</f>
        <v>9375400</v>
      </c>
      <c r="F174" s="67">
        <v>6352200</v>
      </c>
      <c r="G174" s="67">
        <v>949200</v>
      </c>
      <c r="H174" s="67">
        <v>2074000</v>
      </c>
      <c r="I174" s="69"/>
      <c r="J174" s="70">
        <v>35000</v>
      </c>
      <c r="K174" s="69"/>
      <c r="L174" s="69"/>
      <c r="M174" s="69"/>
      <c r="N174" s="69"/>
      <c r="O174" s="69">
        <v>25000</v>
      </c>
      <c r="P174" s="69"/>
      <c r="Q174" s="74">
        <f t="shared" si="9"/>
        <v>9410400</v>
      </c>
      <c r="R174" s="95"/>
    </row>
    <row r="175" spans="1:17" ht="33.75" customHeight="1">
      <c r="A175" s="75" t="s">
        <v>390</v>
      </c>
      <c r="B175" s="75" t="s">
        <v>391</v>
      </c>
      <c r="C175" s="75" t="s">
        <v>392</v>
      </c>
      <c r="D175" s="76" t="s">
        <v>393</v>
      </c>
      <c r="E175" s="67">
        <f>E176</f>
        <v>238300</v>
      </c>
      <c r="F175" s="67"/>
      <c r="G175" s="67"/>
      <c r="H175" s="67">
        <f>H176</f>
        <v>238300</v>
      </c>
      <c r="I175" s="69"/>
      <c r="J175" s="70"/>
      <c r="K175" s="69"/>
      <c r="L175" s="69"/>
      <c r="M175" s="69"/>
      <c r="N175" s="69"/>
      <c r="O175" s="69"/>
      <c r="P175" s="69"/>
      <c r="Q175" s="74">
        <f t="shared" si="9"/>
        <v>238300</v>
      </c>
    </row>
    <row r="176" spans="1:17" ht="33.75" customHeight="1">
      <c r="A176" s="75" t="s">
        <v>394</v>
      </c>
      <c r="B176" s="75" t="s">
        <v>395</v>
      </c>
      <c r="C176" s="75" t="s">
        <v>392</v>
      </c>
      <c r="D176" s="76" t="s">
        <v>396</v>
      </c>
      <c r="E176" s="67">
        <f>F176+G176+H176</f>
        <v>238300</v>
      </c>
      <c r="F176" s="67"/>
      <c r="G176" s="67"/>
      <c r="H176" s="67">
        <v>238300</v>
      </c>
      <c r="I176" s="69"/>
      <c r="J176" s="70"/>
      <c r="K176" s="69"/>
      <c r="L176" s="69"/>
      <c r="M176" s="69"/>
      <c r="N176" s="69"/>
      <c r="O176" s="69"/>
      <c r="P176" s="69"/>
      <c r="Q176" s="74">
        <f t="shared" si="9"/>
        <v>238300</v>
      </c>
    </row>
    <row r="177" spans="1:17" ht="33.75" customHeight="1">
      <c r="A177" s="65" t="s">
        <v>397</v>
      </c>
      <c r="B177" s="111">
        <v>5000</v>
      </c>
      <c r="C177" s="111"/>
      <c r="D177" s="97" t="s">
        <v>175</v>
      </c>
      <c r="E177" s="69">
        <f aca="true" t="shared" si="13" ref="E177:H178">E178</f>
        <v>75000</v>
      </c>
      <c r="F177" s="83">
        <f t="shared" si="13"/>
        <v>0</v>
      </c>
      <c r="G177" s="83">
        <f t="shared" si="13"/>
        <v>0</v>
      </c>
      <c r="H177" s="69">
        <f t="shared" si="13"/>
        <v>75000</v>
      </c>
      <c r="I177" s="69"/>
      <c r="J177" s="70"/>
      <c r="K177" s="69"/>
      <c r="L177" s="69"/>
      <c r="M177" s="69"/>
      <c r="N177" s="69"/>
      <c r="O177" s="69"/>
      <c r="P177" s="69"/>
      <c r="Q177" s="56">
        <f t="shared" si="9"/>
        <v>75000</v>
      </c>
    </row>
    <row r="178" spans="1:17" ht="33.75" customHeight="1">
      <c r="A178" s="65" t="s">
        <v>398</v>
      </c>
      <c r="B178" s="84">
        <v>5010</v>
      </c>
      <c r="C178" s="84"/>
      <c r="D178" s="86" t="s">
        <v>399</v>
      </c>
      <c r="E178" s="69">
        <f t="shared" si="13"/>
        <v>75000</v>
      </c>
      <c r="F178" s="83">
        <f t="shared" si="13"/>
        <v>0</v>
      </c>
      <c r="G178" s="83">
        <f t="shared" si="13"/>
        <v>0</v>
      </c>
      <c r="H178" s="69">
        <f t="shared" si="13"/>
        <v>75000</v>
      </c>
      <c r="I178" s="69"/>
      <c r="J178" s="70"/>
      <c r="K178" s="69"/>
      <c r="L178" s="69"/>
      <c r="M178" s="69"/>
      <c r="N178" s="69"/>
      <c r="O178" s="69"/>
      <c r="P178" s="69"/>
      <c r="Q178" s="56">
        <f t="shared" si="9"/>
        <v>75000</v>
      </c>
    </row>
    <row r="179" spans="1:17" ht="51" customHeight="1">
      <c r="A179" s="65" t="s">
        <v>400</v>
      </c>
      <c r="B179" s="84">
        <v>5011</v>
      </c>
      <c r="C179" s="85" t="s">
        <v>91</v>
      </c>
      <c r="D179" s="86" t="s">
        <v>401</v>
      </c>
      <c r="E179" s="67">
        <f>F179+G179+H179</f>
        <v>75000</v>
      </c>
      <c r="F179" s="68"/>
      <c r="G179" s="68"/>
      <c r="H179" s="68">
        <v>75000</v>
      </c>
      <c r="I179" s="69"/>
      <c r="J179" s="70"/>
      <c r="K179" s="69"/>
      <c r="L179" s="69"/>
      <c r="M179" s="69"/>
      <c r="N179" s="69"/>
      <c r="O179" s="69"/>
      <c r="P179" s="69"/>
      <c r="Q179" s="56">
        <f t="shared" si="9"/>
        <v>75000</v>
      </c>
    </row>
    <row r="180" spans="1:17" ht="33.75" customHeight="1">
      <c r="A180" s="75" t="s">
        <v>402</v>
      </c>
      <c r="B180" s="75" t="s">
        <v>140</v>
      </c>
      <c r="C180" s="75"/>
      <c r="D180" s="76" t="s">
        <v>403</v>
      </c>
      <c r="E180" s="67">
        <f>E181</f>
        <v>2327000</v>
      </c>
      <c r="F180" s="67">
        <f>F181</f>
        <v>1874300</v>
      </c>
      <c r="G180" s="87">
        <f>G181</f>
        <v>0</v>
      </c>
      <c r="H180" s="67">
        <f>H181</f>
        <v>452700</v>
      </c>
      <c r="I180" s="69"/>
      <c r="J180" s="70">
        <f>J181</f>
        <v>58300</v>
      </c>
      <c r="K180" s="69"/>
      <c r="L180" s="69"/>
      <c r="M180" s="69"/>
      <c r="N180" s="69"/>
      <c r="O180" s="87">
        <f>O181</f>
        <v>0</v>
      </c>
      <c r="P180" s="69"/>
      <c r="Q180" s="74">
        <f t="shared" si="9"/>
        <v>2385300</v>
      </c>
    </row>
    <row r="181" spans="1:17" ht="42" customHeight="1">
      <c r="A181" s="75" t="s">
        <v>404</v>
      </c>
      <c r="B181" s="75" t="s">
        <v>405</v>
      </c>
      <c r="C181" s="75" t="s">
        <v>153</v>
      </c>
      <c r="D181" s="76" t="s">
        <v>406</v>
      </c>
      <c r="E181" s="67">
        <f>F181+G181+H181</f>
        <v>2327000</v>
      </c>
      <c r="F181" s="67">
        <v>1874300</v>
      </c>
      <c r="G181" s="67"/>
      <c r="H181" s="67">
        <v>452700</v>
      </c>
      <c r="I181" s="69"/>
      <c r="J181" s="70">
        <v>58300</v>
      </c>
      <c r="K181" s="69"/>
      <c r="L181" s="69"/>
      <c r="M181" s="69"/>
      <c r="N181" s="69"/>
      <c r="O181" s="69"/>
      <c r="P181" s="69"/>
      <c r="Q181" s="74">
        <f t="shared" si="9"/>
        <v>2385300</v>
      </c>
    </row>
    <row r="182" spans="1:17" ht="37.5" customHeight="1" hidden="1">
      <c r="A182" s="123"/>
      <c r="B182" s="65"/>
      <c r="C182" s="65"/>
      <c r="D182" s="11"/>
      <c r="E182" s="69"/>
      <c r="F182" s="69"/>
      <c r="G182" s="69"/>
      <c r="H182" s="69"/>
      <c r="I182" s="69"/>
      <c r="J182" s="70">
        <f>K182+N182</f>
        <v>0</v>
      </c>
      <c r="K182" s="69"/>
      <c r="L182" s="69"/>
      <c r="M182" s="69"/>
      <c r="N182" s="69"/>
      <c r="O182" s="69"/>
      <c r="P182" s="69"/>
      <c r="Q182" s="74">
        <f t="shared" si="9"/>
        <v>0</v>
      </c>
    </row>
    <row r="183" spans="1:17" ht="37.5" customHeight="1">
      <c r="A183" s="123" t="s">
        <v>407</v>
      </c>
      <c r="B183" s="75" t="s">
        <v>183</v>
      </c>
      <c r="C183" s="75"/>
      <c r="D183" s="76" t="s">
        <v>184</v>
      </c>
      <c r="E183" s="67"/>
      <c r="F183" s="69"/>
      <c r="G183" s="69"/>
      <c r="H183" s="69"/>
      <c r="I183" s="69"/>
      <c r="J183" s="70">
        <f>J184</f>
        <v>3368900</v>
      </c>
      <c r="K183" s="69"/>
      <c r="L183" s="69"/>
      <c r="M183" s="69"/>
      <c r="N183" s="69"/>
      <c r="O183" s="69">
        <f>O184</f>
        <v>3368900</v>
      </c>
      <c r="P183" s="69"/>
      <c r="Q183" s="74">
        <f t="shared" si="9"/>
        <v>3368900</v>
      </c>
    </row>
    <row r="184" spans="1:17" ht="37.5" customHeight="1">
      <c r="A184" s="123" t="s">
        <v>408</v>
      </c>
      <c r="B184" s="75" t="s">
        <v>65</v>
      </c>
      <c r="C184" s="75"/>
      <c r="D184" s="76" t="s">
        <v>66</v>
      </c>
      <c r="E184" s="67"/>
      <c r="F184" s="69"/>
      <c r="G184" s="69"/>
      <c r="H184" s="69"/>
      <c r="I184" s="69"/>
      <c r="J184" s="70">
        <f>J185+J186</f>
        <v>3368900</v>
      </c>
      <c r="K184" s="69"/>
      <c r="L184" s="69"/>
      <c r="M184" s="69"/>
      <c r="N184" s="69"/>
      <c r="O184" s="69">
        <f>O185+O186</f>
        <v>3368900</v>
      </c>
      <c r="P184" s="69"/>
      <c r="Q184" s="74">
        <f t="shared" si="9"/>
        <v>3368900</v>
      </c>
    </row>
    <row r="185" spans="1:17" ht="37.5" customHeight="1">
      <c r="A185" s="123" t="s">
        <v>409</v>
      </c>
      <c r="B185" s="75" t="s">
        <v>410</v>
      </c>
      <c r="C185" s="75" t="s">
        <v>69</v>
      </c>
      <c r="D185" s="76" t="s">
        <v>411</v>
      </c>
      <c r="E185" s="67"/>
      <c r="F185" s="69"/>
      <c r="G185" s="69"/>
      <c r="H185" s="69"/>
      <c r="I185" s="69"/>
      <c r="J185" s="70">
        <v>3368900</v>
      </c>
      <c r="K185" s="69"/>
      <c r="L185" s="69"/>
      <c r="M185" s="69"/>
      <c r="N185" s="69"/>
      <c r="O185" s="69">
        <v>3368900</v>
      </c>
      <c r="P185" s="69"/>
      <c r="Q185" s="74">
        <f t="shared" si="9"/>
        <v>3368900</v>
      </c>
    </row>
    <row r="186" spans="1:17" ht="37.5" customHeight="1" hidden="1">
      <c r="A186" s="123" t="s">
        <v>412</v>
      </c>
      <c r="B186" s="75" t="s">
        <v>195</v>
      </c>
      <c r="C186" s="75"/>
      <c r="D186" s="76" t="s">
        <v>114</v>
      </c>
      <c r="E186" s="67"/>
      <c r="F186" s="69"/>
      <c r="G186" s="69"/>
      <c r="H186" s="69"/>
      <c r="I186" s="69"/>
      <c r="J186" s="70">
        <f>J187</f>
        <v>0</v>
      </c>
      <c r="K186" s="69"/>
      <c r="L186" s="69"/>
      <c r="M186" s="69"/>
      <c r="N186" s="69"/>
      <c r="O186" s="67">
        <f>O188+O187</f>
        <v>0</v>
      </c>
      <c r="P186" s="69"/>
      <c r="Q186" s="74">
        <f t="shared" si="9"/>
        <v>0</v>
      </c>
    </row>
    <row r="187" spans="1:17" ht="63.75" customHeight="1" hidden="1">
      <c r="A187" s="123" t="s">
        <v>413</v>
      </c>
      <c r="B187" s="75" t="s">
        <v>197</v>
      </c>
      <c r="C187" s="85" t="s">
        <v>73</v>
      </c>
      <c r="D187" s="86" t="s">
        <v>116</v>
      </c>
      <c r="E187" s="67"/>
      <c r="F187" s="69"/>
      <c r="G187" s="69"/>
      <c r="H187" s="69"/>
      <c r="I187" s="69"/>
      <c r="J187" s="70"/>
      <c r="K187" s="69"/>
      <c r="L187" s="69"/>
      <c r="M187" s="69"/>
      <c r="N187" s="69"/>
      <c r="O187" s="69"/>
      <c r="P187" s="69"/>
      <c r="Q187" s="74">
        <f t="shared" si="9"/>
        <v>0</v>
      </c>
    </row>
    <row r="188" spans="1:17" ht="55.5" customHeight="1" hidden="1">
      <c r="A188" s="123" t="s">
        <v>414</v>
      </c>
      <c r="B188" s="65" t="s">
        <v>415</v>
      </c>
      <c r="C188" s="65" t="s">
        <v>416</v>
      </c>
      <c r="D188" s="104" t="s">
        <v>417</v>
      </c>
      <c r="E188" s="67"/>
      <c r="F188" s="69"/>
      <c r="G188" s="69"/>
      <c r="H188" s="69"/>
      <c r="I188" s="69"/>
      <c r="J188" s="70"/>
      <c r="K188" s="69"/>
      <c r="L188" s="69"/>
      <c r="M188" s="69"/>
      <c r="N188" s="69"/>
      <c r="O188" s="69"/>
      <c r="P188" s="69"/>
      <c r="Q188" s="74">
        <f t="shared" si="9"/>
        <v>0</v>
      </c>
    </row>
    <row r="189" spans="1:17" ht="37.5" customHeight="1" hidden="1">
      <c r="A189" s="124" t="s">
        <v>418</v>
      </c>
      <c r="B189" s="77"/>
      <c r="C189" s="78"/>
      <c r="D189" s="121" t="s">
        <v>419</v>
      </c>
      <c r="E189" s="74"/>
      <c r="F189" s="74"/>
      <c r="G189" s="74"/>
      <c r="H189" s="74"/>
      <c r="I189" s="74"/>
      <c r="J189" s="74">
        <f>J192</f>
        <v>0</v>
      </c>
      <c r="K189" s="74">
        <f>K192+K193+K194</f>
        <v>0</v>
      </c>
      <c r="L189" s="74">
        <f>L192</f>
        <v>0</v>
      </c>
      <c r="M189" s="74">
        <f>M192</f>
        <v>0</v>
      </c>
      <c r="N189" s="74">
        <f>N192+N193</f>
        <v>0</v>
      </c>
      <c r="O189" s="80">
        <f>O192</f>
        <v>0</v>
      </c>
      <c r="P189" s="69"/>
      <c r="Q189" s="74">
        <f aca="true" t="shared" si="14" ref="Q189:Q200">SUM(E189+J189)</f>
        <v>0</v>
      </c>
    </row>
    <row r="190" spans="1:17" s="126" customFormat="1" ht="37.5" customHeight="1" hidden="1">
      <c r="A190" s="125"/>
      <c r="B190" s="75" t="s">
        <v>420</v>
      </c>
      <c r="C190" s="75" t="s">
        <v>128</v>
      </c>
      <c r="D190" s="122" t="s">
        <v>129</v>
      </c>
      <c r="E190" s="67"/>
      <c r="F190" s="67"/>
      <c r="G190" s="67"/>
      <c r="H190" s="67"/>
      <c r="I190" s="67"/>
      <c r="J190" s="70">
        <f>K190+N190</f>
        <v>0</v>
      </c>
      <c r="K190" s="67"/>
      <c r="L190" s="67"/>
      <c r="M190" s="67"/>
      <c r="N190" s="67"/>
      <c r="O190" s="87"/>
      <c r="P190" s="67"/>
      <c r="Q190" s="70">
        <f t="shared" si="14"/>
        <v>0</v>
      </c>
    </row>
    <row r="191" spans="1:17" s="126" customFormat="1" ht="37.5" customHeight="1" hidden="1">
      <c r="A191" s="125" t="s">
        <v>421</v>
      </c>
      <c r="B191" s="75"/>
      <c r="C191" s="75"/>
      <c r="D191" s="122" t="s">
        <v>419</v>
      </c>
      <c r="E191" s="67"/>
      <c r="F191" s="67"/>
      <c r="G191" s="67"/>
      <c r="H191" s="67"/>
      <c r="I191" s="67"/>
      <c r="J191" s="96"/>
      <c r="K191" s="67"/>
      <c r="L191" s="67"/>
      <c r="M191" s="67"/>
      <c r="N191" s="67"/>
      <c r="O191" s="87"/>
      <c r="P191" s="67"/>
      <c r="Q191" s="70"/>
    </row>
    <row r="192" spans="1:17" ht="30" customHeight="1" hidden="1">
      <c r="A192" s="125" t="s">
        <v>422</v>
      </c>
      <c r="B192" s="75" t="s">
        <v>423</v>
      </c>
      <c r="C192" s="75"/>
      <c r="D192" s="76" t="s">
        <v>424</v>
      </c>
      <c r="E192" s="67"/>
      <c r="F192" s="67"/>
      <c r="G192" s="67"/>
      <c r="H192" s="67"/>
      <c r="I192" s="69"/>
      <c r="J192" s="96">
        <f>J193</f>
        <v>0</v>
      </c>
      <c r="K192" s="69"/>
      <c r="L192" s="69"/>
      <c r="M192" s="69"/>
      <c r="N192" s="69"/>
      <c r="O192" s="87">
        <f>O193</f>
        <v>0</v>
      </c>
      <c r="P192" s="69"/>
      <c r="Q192" s="74">
        <f t="shared" si="14"/>
        <v>0</v>
      </c>
    </row>
    <row r="193" spans="1:17" ht="30.75" customHeight="1" hidden="1">
      <c r="A193" s="125" t="s">
        <v>425</v>
      </c>
      <c r="B193" s="75" t="s">
        <v>426</v>
      </c>
      <c r="C193" s="75"/>
      <c r="D193" s="76" t="s">
        <v>427</v>
      </c>
      <c r="E193" s="67"/>
      <c r="F193" s="67"/>
      <c r="G193" s="67"/>
      <c r="H193" s="67"/>
      <c r="I193" s="69"/>
      <c r="J193" s="96">
        <f>J194</f>
        <v>0</v>
      </c>
      <c r="K193" s="69"/>
      <c r="L193" s="69"/>
      <c r="M193" s="69"/>
      <c r="N193" s="67"/>
      <c r="O193" s="87">
        <f>O194</f>
        <v>0</v>
      </c>
      <c r="P193" s="69"/>
      <c r="Q193" s="74">
        <f t="shared" si="14"/>
        <v>0</v>
      </c>
    </row>
    <row r="194" spans="1:17" ht="30.75" customHeight="1" hidden="1">
      <c r="A194" s="125" t="s">
        <v>428</v>
      </c>
      <c r="B194" s="75" t="s">
        <v>429</v>
      </c>
      <c r="C194" s="75" t="s">
        <v>430</v>
      </c>
      <c r="D194" s="76" t="s">
        <v>431</v>
      </c>
      <c r="E194" s="67"/>
      <c r="F194" s="67"/>
      <c r="G194" s="67"/>
      <c r="H194" s="67"/>
      <c r="I194" s="69"/>
      <c r="J194" s="70"/>
      <c r="K194" s="69"/>
      <c r="L194" s="69"/>
      <c r="M194" s="69"/>
      <c r="N194" s="67"/>
      <c r="O194" s="69"/>
      <c r="P194" s="69"/>
      <c r="Q194" s="74">
        <f t="shared" si="14"/>
        <v>0</v>
      </c>
    </row>
    <row r="195" spans="1:17" s="57" customFormat="1" ht="31.5">
      <c r="A195" s="77" t="s">
        <v>432</v>
      </c>
      <c r="B195" s="77"/>
      <c r="C195" s="77"/>
      <c r="D195" s="121" t="s">
        <v>84</v>
      </c>
      <c r="E195" s="74">
        <f>F195+G195+H195</f>
        <v>20073908</v>
      </c>
      <c r="F195" s="74"/>
      <c r="G195" s="74"/>
      <c r="H195" s="74">
        <f>H197+H198</f>
        <v>20073908</v>
      </c>
      <c r="I195" s="74"/>
      <c r="J195" s="74">
        <f>J197+J198</f>
        <v>394000</v>
      </c>
      <c r="K195" s="80">
        <f>SUM(K200:K207)</f>
        <v>0</v>
      </c>
      <c r="L195" s="80">
        <f>SUM(L200:L207)</f>
        <v>0</v>
      </c>
      <c r="M195" s="80">
        <f>SUM(M200:M207)</f>
        <v>0</v>
      </c>
      <c r="N195" s="80">
        <f>SUM(N200:N207)</f>
        <v>0</v>
      </c>
      <c r="O195" s="74">
        <f>O197+O198</f>
        <v>394000</v>
      </c>
      <c r="P195" s="74"/>
      <c r="Q195" s="74">
        <f t="shared" si="14"/>
        <v>20467908</v>
      </c>
    </row>
    <row r="196" spans="1:17" s="61" customFormat="1" ht="30">
      <c r="A196" s="101" t="s">
        <v>433</v>
      </c>
      <c r="B196" s="101"/>
      <c r="C196" s="101"/>
      <c r="D196" s="122" t="s">
        <v>84</v>
      </c>
      <c r="E196" s="90"/>
      <c r="F196" s="90"/>
      <c r="G196" s="90"/>
      <c r="H196" s="90"/>
      <c r="I196" s="90"/>
      <c r="J196" s="82"/>
      <c r="K196" s="127"/>
      <c r="L196" s="127"/>
      <c r="M196" s="127"/>
      <c r="N196" s="127"/>
      <c r="O196" s="127"/>
      <c r="P196" s="90"/>
      <c r="Q196" s="74"/>
    </row>
    <row r="197" spans="1:17" s="61" customFormat="1" ht="15.75">
      <c r="A197" s="75" t="s">
        <v>434</v>
      </c>
      <c r="B197" s="75" t="s">
        <v>435</v>
      </c>
      <c r="C197" s="75" t="s">
        <v>436</v>
      </c>
      <c r="D197" s="97" t="s">
        <v>437</v>
      </c>
      <c r="E197" s="67">
        <f>F197+G197+H197</f>
        <v>50000</v>
      </c>
      <c r="F197" s="90"/>
      <c r="G197" s="90"/>
      <c r="H197" s="67">
        <v>50000</v>
      </c>
      <c r="I197" s="90"/>
      <c r="J197" s="82"/>
      <c r="K197" s="127"/>
      <c r="L197" s="127"/>
      <c r="M197" s="127"/>
      <c r="N197" s="127"/>
      <c r="O197" s="127"/>
      <c r="P197" s="90"/>
      <c r="Q197" s="74">
        <f t="shared" si="14"/>
        <v>50000</v>
      </c>
    </row>
    <row r="198" spans="1:17" s="61" customFormat="1" ht="15.75">
      <c r="A198" s="75" t="s">
        <v>438</v>
      </c>
      <c r="B198" s="75" t="s">
        <v>439</v>
      </c>
      <c r="C198" s="75"/>
      <c r="D198" s="97" t="s">
        <v>440</v>
      </c>
      <c r="E198" s="67">
        <f>F198+G198+H198</f>
        <v>20023908</v>
      </c>
      <c r="F198" s="90"/>
      <c r="G198" s="90"/>
      <c r="H198" s="67">
        <f>H199+H203+H210</f>
        <v>20023908</v>
      </c>
      <c r="I198" s="90"/>
      <c r="J198" s="70">
        <f>J199+J203+J210</f>
        <v>394000</v>
      </c>
      <c r="K198" s="127"/>
      <c r="L198" s="127"/>
      <c r="M198" s="127"/>
      <c r="N198" s="127"/>
      <c r="O198" s="67">
        <f>O199+O203+O210</f>
        <v>394000</v>
      </c>
      <c r="P198" s="90"/>
      <c r="Q198" s="74">
        <f t="shared" si="14"/>
        <v>20417908</v>
      </c>
    </row>
    <row r="199" spans="1:17" s="61" customFormat="1" ht="15.75">
      <c r="A199" s="75" t="s">
        <v>441</v>
      </c>
      <c r="B199" s="75" t="s">
        <v>442</v>
      </c>
      <c r="C199" s="75"/>
      <c r="D199" s="97" t="s">
        <v>443</v>
      </c>
      <c r="E199" s="67">
        <f>F199+G199+H199</f>
        <v>604400</v>
      </c>
      <c r="F199" s="90"/>
      <c r="G199" s="90"/>
      <c r="H199" s="67">
        <f>H200</f>
        <v>604400</v>
      </c>
      <c r="I199" s="90"/>
      <c r="J199" s="70"/>
      <c r="K199" s="90"/>
      <c r="L199" s="90"/>
      <c r="M199" s="90"/>
      <c r="N199" s="90"/>
      <c r="O199" s="90"/>
      <c r="P199" s="90"/>
      <c r="Q199" s="74">
        <f t="shared" si="14"/>
        <v>604400</v>
      </c>
    </row>
    <row r="200" spans="1:17" ht="15.75">
      <c r="A200" s="65" t="s">
        <v>444</v>
      </c>
      <c r="B200" s="65" t="s">
        <v>445</v>
      </c>
      <c r="C200" s="65" t="s">
        <v>77</v>
      </c>
      <c r="D200" s="66" t="s">
        <v>446</v>
      </c>
      <c r="E200" s="67">
        <f>F200+G200+H200</f>
        <v>604400</v>
      </c>
      <c r="F200" s="69"/>
      <c r="G200" s="69"/>
      <c r="H200" s="69">
        <v>604400</v>
      </c>
      <c r="I200" s="69"/>
      <c r="J200" s="70"/>
      <c r="K200" s="69"/>
      <c r="L200" s="69"/>
      <c r="M200" s="69"/>
      <c r="N200" s="69"/>
      <c r="O200" s="69"/>
      <c r="P200" s="69"/>
      <c r="Q200" s="74">
        <f t="shared" si="14"/>
        <v>604400</v>
      </c>
    </row>
    <row r="201" spans="1:17" ht="36.75" customHeight="1" hidden="1">
      <c r="A201" s="65"/>
      <c r="B201" s="65"/>
      <c r="C201" s="65"/>
      <c r="D201" s="66" t="s">
        <v>447</v>
      </c>
      <c r="E201" s="69"/>
      <c r="F201" s="69"/>
      <c r="G201" s="69"/>
      <c r="H201" s="69"/>
      <c r="I201" s="69"/>
      <c r="J201" s="70"/>
      <c r="K201" s="69"/>
      <c r="L201" s="69"/>
      <c r="M201" s="69"/>
      <c r="N201" s="69"/>
      <c r="O201" s="69"/>
      <c r="P201" s="69"/>
      <c r="Q201" s="74"/>
    </row>
    <row r="202" spans="1:17" ht="15.75" hidden="1">
      <c r="A202" s="11"/>
      <c r="B202" s="11"/>
      <c r="C202" s="11"/>
      <c r="D202" s="66" t="s">
        <v>448</v>
      </c>
      <c r="E202" s="69"/>
      <c r="F202" s="69"/>
      <c r="G202" s="69"/>
      <c r="H202" s="69"/>
      <c r="I202" s="69"/>
      <c r="J202" s="70"/>
      <c r="K202" s="69"/>
      <c r="L202" s="69"/>
      <c r="M202" s="69"/>
      <c r="N202" s="69"/>
      <c r="O202" s="69"/>
      <c r="P202" s="69"/>
      <c r="Q202" s="74">
        <f aca="true" t="shared" si="15" ref="Q202:Q208">SUM(E202+J202)</f>
        <v>0</v>
      </c>
    </row>
    <row r="203" spans="1:17" ht="76.5" customHeight="1">
      <c r="A203" s="11">
        <v>3719400</v>
      </c>
      <c r="B203" s="11">
        <v>9400</v>
      </c>
      <c r="C203" s="65"/>
      <c r="D203" s="66" t="s">
        <v>449</v>
      </c>
      <c r="E203" s="67">
        <f>F203+G203+H203</f>
        <v>5614959</v>
      </c>
      <c r="F203" s="69"/>
      <c r="G203" s="69"/>
      <c r="H203" s="69">
        <f>H204+H205</f>
        <v>5614959</v>
      </c>
      <c r="I203" s="69"/>
      <c r="J203" s="70"/>
      <c r="K203" s="69"/>
      <c r="L203" s="69"/>
      <c r="M203" s="69"/>
      <c r="N203" s="69"/>
      <c r="O203" s="69"/>
      <c r="P203" s="69"/>
      <c r="Q203" s="74">
        <f>SUM(E203+J203)</f>
        <v>5614959</v>
      </c>
    </row>
    <row r="204" spans="1:17" ht="63.75" customHeight="1">
      <c r="A204" s="65" t="s">
        <v>450</v>
      </c>
      <c r="B204" s="65" t="s">
        <v>451</v>
      </c>
      <c r="C204" s="65" t="s">
        <v>77</v>
      </c>
      <c r="D204" s="66" t="s">
        <v>452</v>
      </c>
      <c r="E204" s="67">
        <f>F204+G204+H204</f>
        <v>5613800</v>
      </c>
      <c r="F204" s="69"/>
      <c r="G204" s="69"/>
      <c r="H204" s="69">
        <v>5613800</v>
      </c>
      <c r="I204" s="69"/>
      <c r="J204" s="70"/>
      <c r="K204" s="69"/>
      <c r="L204" s="69"/>
      <c r="M204" s="69"/>
      <c r="N204" s="69"/>
      <c r="O204" s="69"/>
      <c r="P204" s="69"/>
      <c r="Q204" s="74">
        <f>SUM(E204+J204)</f>
        <v>5613800</v>
      </c>
    </row>
    <row r="205" spans="1:17" ht="67.5" customHeight="1">
      <c r="A205" s="65" t="s">
        <v>641</v>
      </c>
      <c r="B205" s="65" t="s">
        <v>642</v>
      </c>
      <c r="C205" s="65" t="s">
        <v>77</v>
      </c>
      <c r="D205" s="66" t="s">
        <v>643</v>
      </c>
      <c r="E205" s="67">
        <f>F205+G205+H205</f>
        <v>1159</v>
      </c>
      <c r="F205" s="69"/>
      <c r="G205" s="69"/>
      <c r="H205" s="69">
        <v>1159</v>
      </c>
      <c r="I205" s="69"/>
      <c r="J205" s="70"/>
      <c r="K205" s="69"/>
      <c r="L205" s="69"/>
      <c r="M205" s="69"/>
      <c r="N205" s="69"/>
      <c r="O205" s="69"/>
      <c r="P205" s="69"/>
      <c r="Q205" s="74">
        <f t="shared" si="15"/>
        <v>1159</v>
      </c>
    </row>
    <row r="206" spans="1:17" ht="51" customHeight="1" hidden="1">
      <c r="A206" s="75"/>
      <c r="B206" s="75"/>
      <c r="C206" s="75"/>
      <c r="D206" s="66" t="s">
        <v>453</v>
      </c>
      <c r="E206" s="69"/>
      <c r="F206" s="69"/>
      <c r="G206" s="69"/>
      <c r="H206" s="69"/>
      <c r="I206" s="69"/>
      <c r="J206" s="70">
        <f>K206+N206</f>
        <v>0</v>
      </c>
      <c r="K206" s="69"/>
      <c r="L206" s="69"/>
      <c r="M206" s="69"/>
      <c r="N206" s="69"/>
      <c r="O206" s="69"/>
      <c r="P206" s="69"/>
      <c r="Q206" s="74">
        <f t="shared" si="15"/>
        <v>0</v>
      </c>
    </row>
    <row r="207" spans="1:17" ht="48.75" customHeight="1" hidden="1">
      <c r="A207" s="65"/>
      <c r="B207" s="65"/>
      <c r="C207" s="65"/>
      <c r="D207" s="66" t="s">
        <v>453</v>
      </c>
      <c r="E207" s="69"/>
      <c r="F207" s="69"/>
      <c r="G207" s="69"/>
      <c r="H207" s="69"/>
      <c r="I207" s="69"/>
      <c r="J207" s="70">
        <f>K207+N207</f>
        <v>0</v>
      </c>
      <c r="K207" s="69"/>
      <c r="L207" s="69"/>
      <c r="M207" s="69"/>
      <c r="N207" s="69"/>
      <c r="O207" s="69"/>
      <c r="P207" s="69"/>
      <c r="Q207" s="74">
        <f t="shared" si="15"/>
        <v>0</v>
      </c>
    </row>
    <row r="208" spans="1:17" ht="15.75" hidden="1">
      <c r="A208" s="65"/>
      <c r="B208" s="65"/>
      <c r="C208" s="65"/>
      <c r="D208" s="66" t="s">
        <v>454</v>
      </c>
      <c r="E208" s="69"/>
      <c r="F208" s="69"/>
      <c r="G208" s="69"/>
      <c r="H208" s="69"/>
      <c r="I208" s="69"/>
      <c r="J208" s="70"/>
      <c r="K208" s="69"/>
      <c r="L208" s="69"/>
      <c r="M208" s="69"/>
      <c r="N208" s="69"/>
      <c r="O208" s="69"/>
      <c r="P208" s="69"/>
      <c r="Q208" s="74">
        <f t="shared" si="15"/>
        <v>0</v>
      </c>
    </row>
    <row r="209" spans="1:17" ht="85.5" hidden="1">
      <c r="A209" s="65"/>
      <c r="B209" s="65"/>
      <c r="C209" s="65"/>
      <c r="D209" s="66" t="s">
        <v>455</v>
      </c>
      <c r="E209" s="69"/>
      <c r="F209" s="69"/>
      <c r="G209" s="69"/>
      <c r="H209" s="69"/>
      <c r="I209" s="69"/>
      <c r="J209" s="70"/>
      <c r="K209" s="69"/>
      <c r="L209" s="69"/>
      <c r="M209" s="69"/>
      <c r="N209" s="69"/>
      <c r="O209" s="69"/>
      <c r="P209" s="69"/>
      <c r="Q209" s="74"/>
    </row>
    <row r="210" spans="1:17" ht="60.75" customHeight="1">
      <c r="A210" s="65" t="s">
        <v>456</v>
      </c>
      <c r="B210" s="65" t="s">
        <v>457</v>
      </c>
      <c r="C210" s="65"/>
      <c r="D210" s="66" t="s">
        <v>458</v>
      </c>
      <c r="E210" s="67">
        <f>F210+G210+H210</f>
        <v>13804549</v>
      </c>
      <c r="F210" s="69"/>
      <c r="G210" s="69"/>
      <c r="H210" s="69">
        <f>H212</f>
        <v>13804549</v>
      </c>
      <c r="I210" s="69"/>
      <c r="J210" s="70">
        <f>J212+J211</f>
        <v>394000</v>
      </c>
      <c r="K210" s="69"/>
      <c r="L210" s="69"/>
      <c r="M210" s="69"/>
      <c r="N210" s="69"/>
      <c r="O210" s="69">
        <f>O212</f>
        <v>394000</v>
      </c>
      <c r="P210" s="69"/>
      <c r="Q210" s="74">
        <f>SUM(E210+J210)</f>
        <v>14198549</v>
      </c>
    </row>
    <row r="211" spans="1:17" ht="60.75" customHeight="1" hidden="1">
      <c r="A211" s="65" t="s">
        <v>459</v>
      </c>
      <c r="B211" s="65" t="s">
        <v>460</v>
      </c>
      <c r="C211" s="65" t="s">
        <v>77</v>
      </c>
      <c r="D211" s="66" t="s">
        <v>461</v>
      </c>
      <c r="E211" s="67"/>
      <c r="F211" s="69"/>
      <c r="G211" s="69"/>
      <c r="H211" s="69"/>
      <c r="I211" s="69"/>
      <c r="J211" s="70"/>
      <c r="K211" s="69"/>
      <c r="L211" s="69"/>
      <c r="M211" s="69"/>
      <c r="N211" s="69"/>
      <c r="O211" s="69"/>
      <c r="P211" s="69"/>
      <c r="Q211" s="74">
        <f>SUM(E211+J211)</f>
        <v>0</v>
      </c>
    </row>
    <row r="212" spans="1:17" ht="19.5" customHeight="1">
      <c r="A212" s="75" t="s">
        <v>462</v>
      </c>
      <c r="B212" s="75" t="s">
        <v>463</v>
      </c>
      <c r="C212" s="75" t="s">
        <v>77</v>
      </c>
      <c r="D212" s="76" t="s">
        <v>464</v>
      </c>
      <c r="E212" s="67">
        <f>F212+G212+H212</f>
        <v>13804549</v>
      </c>
      <c r="F212" s="67"/>
      <c r="G212" s="67"/>
      <c r="H212" s="67">
        <v>13804549</v>
      </c>
      <c r="I212" s="67"/>
      <c r="J212" s="70">
        <v>394000</v>
      </c>
      <c r="K212" s="69"/>
      <c r="L212" s="69"/>
      <c r="M212" s="69"/>
      <c r="N212" s="69"/>
      <c r="O212" s="69">
        <v>394000</v>
      </c>
      <c r="P212" s="69"/>
      <c r="Q212" s="74">
        <f>SUM(E212+J212)</f>
        <v>14198549</v>
      </c>
    </row>
    <row r="213" spans="1:18" ht="18.75">
      <c r="A213" s="128"/>
      <c r="B213" s="128"/>
      <c r="C213" s="128"/>
      <c r="D213" s="129" t="s">
        <v>465</v>
      </c>
      <c r="E213" s="130">
        <f>E19+E34+E60+E89+E157+E163+E189+E195</f>
        <v>197846713</v>
      </c>
      <c r="F213" s="130">
        <f>F19+F34+F60+F89+F157+F163+F189+F195</f>
        <v>107082050</v>
      </c>
      <c r="G213" s="130">
        <f>G19+G34+G60+G89+G157+G163+G189+G195</f>
        <v>12904820</v>
      </c>
      <c r="H213" s="130">
        <f>H19+H34+H60+H89+H157+H163+H189+H195</f>
        <v>77986043</v>
      </c>
      <c r="I213" s="130"/>
      <c r="J213" s="130">
        <f>J19+J34+J60+J89+J157+J163+J189+J195</f>
        <v>18119409</v>
      </c>
      <c r="K213" s="130"/>
      <c r="L213" s="130"/>
      <c r="M213" s="130"/>
      <c r="N213" s="130"/>
      <c r="O213" s="130">
        <f>O19+O34+O60+O89+O157+O163+O189+O195</f>
        <v>15578509</v>
      </c>
      <c r="P213" s="130"/>
      <c r="Q213" s="130">
        <f>Q19+Q34+Q60+Q89+Q157+Q163+Q189+Q195</f>
        <v>215966122</v>
      </c>
      <c r="R213" s="131"/>
    </row>
    <row r="214" spans="1:9" ht="12.75">
      <c r="A214" s="132"/>
      <c r="B214" s="132"/>
      <c r="C214" s="132"/>
      <c r="D214" s="133"/>
      <c r="E214" s="61"/>
      <c r="F214" s="61"/>
      <c r="G214" s="61"/>
      <c r="H214" s="61"/>
      <c r="I214" s="61"/>
    </row>
  </sheetData>
  <sheetProtection/>
  <mergeCells count="24">
    <mergeCell ref="A9:A17"/>
    <mergeCell ref="B9:B17"/>
    <mergeCell ref="C9:C17"/>
    <mergeCell ref="D9:D17"/>
    <mergeCell ref="E9:I9"/>
    <mergeCell ref="J9:P9"/>
    <mergeCell ref="F11:F17"/>
    <mergeCell ref="G11:G17"/>
    <mergeCell ref="N10:N17"/>
    <mergeCell ref="O10:P10"/>
    <mergeCell ref="D6:J6"/>
    <mergeCell ref="D7:J7"/>
    <mergeCell ref="L11:L17"/>
    <mergeCell ref="M11:M17"/>
    <mergeCell ref="O11:O17"/>
    <mergeCell ref="P12:P17"/>
    <mergeCell ref="H11:H17"/>
    <mergeCell ref="I11:I17"/>
    <mergeCell ref="Q9:Q17"/>
    <mergeCell ref="E10:E17"/>
    <mergeCell ref="F10:I10"/>
    <mergeCell ref="J10:J17"/>
    <mergeCell ref="K10:K17"/>
    <mergeCell ref="L10:M10"/>
  </mergeCells>
  <printOptions/>
  <pageMargins left="0.984251968503937" right="0.1968503937007874" top="0.4330708661417323" bottom="0.31496062992125984" header="0.5118110236220472" footer="0.5118110236220472"/>
  <pageSetup fitToHeight="7" fitToWidth="1" horizontalDpi="600" verticalDpi="600" orientation="landscape" paperSize="9" scale="66" r:id="rId1"/>
</worksheet>
</file>

<file path=xl/worksheets/sheet3.xml><?xml version="1.0" encoding="utf-8"?>
<worksheet xmlns="http://schemas.openxmlformats.org/spreadsheetml/2006/main" xmlns:r="http://schemas.openxmlformats.org/officeDocument/2006/relationships">
  <sheetPr>
    <pageSetUpPr fitToPage="1"/>
  </sheetPr>
  <dimension ref="A1:AR64"/>
  <sheetViews>
    <sheetView zoomScale="75" zoomScaleNormal="75" zoomScalePageLayoutView="0" workbookViewId="0" topLeftCell="A21">
      <selection activeCell="I14" sqref="I14"/>
    </sheetView>
  </sheetViews>
  <sheetFormatPr defaultColWidth="9.140625" defaultRowHeight="12.75"/>
  <cols>
    <col min="1" max="1" width="31.8515625" style="0" customWidth="1"/>
    <col min="2" max="3" width="14.8515625" style="0" customWidth="1"/>
    <col min="4" max="5" width="17.140625" style="0" customWidth="1"/>
    <col min="6" max="6" width="14.8515625" style="0" customWidth="1"/>
    <col min="7" max="7" width="23.140625" style="0" customWidth="1"/>
    <col min="8" max="8" width="15.8515625" style="0" hidden="1" customWidth="1"/>
    <col min="9" max="9" width="14.8515625" style="0" customWidth="1"/>
    <col min="10" max="10" width="14.8515625" style="0" hidden="1" customWidth="1"/>
    <col min="11" max="11" width="14.8515625" style="0" customWidth="1"/>
    <col min="12" max="16" width="14.8515625" style="0" hidden="1" customWidth="1"/>
    <col min="17" max="17" width="16.140625" style="0" hidden="1" customWidth="1"/>
    <col min="18" max="18" width="14.28125" style="0" customWidth="1"/>
    <col min="19" max="19" width="19.57421875" style="0" hidden="1" customWidth="1"/>
    <col min="20" max="20" width="13.7109375" style="0" hidden="1" customWidth="1"/>
    <col min="21" max="21" width="16.00390625" style="0" hidden="1" customWidth="1"/>
    <col min="22" max="22" width="13.140625" style="0" hidden="1" customWidth="1"/>
    <col min="23" max="24" width="12.140625" style="0" hidden="1" customWidth="1"/>
    <col min="25" max="25" width="15.28125" style="0" hidden="1" customWidth="1"/>
    <col min="26" max="26" width="23.8515625" style="0" customWidth="1"/>
    <col min="27" max="27" width="15.28125" style="0" hidden="1" customWidth="1"/>
    <col min="28" max="28" width="13.140625" style="0" customWidth="1"/>
    <col min="29" max="32" width="11.421875" style="0" hidden="1" customWidth="1"/>
    <col min="33" max="34" width="10.28125" style="0" hidden="1" customWidth="1"/>
    <col min="35" max="37" width="12.7109375" style="0" hidden="1" customWidth="1"/>
    <col min="38" max="39" width="11.57421875" style="0" hidden="1" customWidth="1"/>
    <col min="40" max="41" width="11.421875" style="0" hidden="1" customWidth="1"/>
    <col min="42" max="42" width="18.140625" style="0" customWidth="1"/>
    <col min="43" max="43" width="17.00390625" style="0" customWidth="1"/>
  </cols>
  <sheetData>
    <row r="1" spans="1:42" ht="15.75">
      <c r="A1" s="134"/>
      <c r="B1" s="134"/>
      <c r="C1" s="134"/>
      <c r="D1" s="134"/>
      <c r="E1" s="134"/>
      <c r="F1" s="134"/>
      <c r="G1" s="134"/>
      <c r="H1" s="134"/>
      <c r="I1" s="134"/>
      <c r="J1" s="134"/>
      <c r="K1" s="134"/>
      <c r="L1" s="134"/>
      <c r="M1" s="134"/>
      <c r="N1" s="134"/>
      <c r="O1" s="134"/>
      <c r="P1" s="134"/>
      <c r="Q1" s="134"/>
      <c r="R1" s="135"/>
      <c r="U1" s="134"/>
      <c r="V1" s="134"/>
      <c r="W1" s="134"/>
      <c r="X1" s="134"/>
      <c r="Y1" s="134"/>
      <c r="Z1" t="s">
        <v>466</v>
      </c>
      <c r="AE1" s="49"/>
      <c r="AF1" s="134"/>
      <c r="AG1" s="134"/>
      <c r="AH1" s="134"/>
      <c r="AI1" s="134"/>
      <c r="AJ1" s="134"/>
      <c r="AK1" s="134"/>
      <c r="AL1" s="134"/>
      <c r="AM1" s="134"/>
      <c r="AN1" s="135"/>
      <c r="AO1" s="135"/>
      <c r="AP1" s="136"/>
    </row>
    <row r="2" spans="1:42" ht="18">
      <c r="A2" s="134"/>
      <c r="B2" s="134"/>
      <c r="C2" s="134"/>
      <c r="D2" s="134"/>
      <c r="E2" s="134"/>
      <c r="F2" s="134"/>
      <c r="G2" s="134"/>
      <c r="H2" s="134"/>
      <c r="I2" s="134"/>
      <c r="J2" s="134"/>
      <c r="K2" s="134"/>
      <c r="L2" s="134"/>
      <c r="M2" s="134"/>
      <c r="N2" s="134"/>
      <c r="O2" s="134"/>
      <c r="P2" s="134"/>
      <c r="Q2" s="134"/>
      <c r="R2" s="135"/>
      <c r="T2" s="137"/>
      <c r="U2" s="137"/>
      <c r="V2" s="134"/>
      <c r="W2" s="134"/>
      <c r="X2" s="134"/>
      <c r="Y2" s="134"/>
      <c r="Z2" t="s">
        <v>12</v>
      </c>
      <c r="AE2" s="49"/>
      <c r="AF2" s="134"/>
      <c r="AG2" s="134"/>
      <c r="AH2" s="134"/>
      <c r="AI2" s="134"/>
      <c r="AJ2" s="138" t="s">
        <v>466</v>
      </c>
      <c r="AK2" s="138"/>
      <c r="AL2" s="135"/>
      <c r="AM2" s="135"/>
      <c r="AN2" s="135"/>
      <c r="AO2" s="135"/>
      <c r="AP2" s="137"/>
    </row>
    <row r="3" spans="1:42" ht="18">
      <c r="A3" s="134"/>
      <c r="B3" s="134"/>
      <c r="C3" s="134"/>
      <c r="D3" s="134"/>
      <c r="E3" s="134"/>
      <c r="F3" s="134"/>
      <c r="G3" s="134"/>
      <c r="H3" s="134"/>
      <c r="I3" s="134"/>
      <c r="J3" s="134"/>
      <c r="K3" s="134"/>
      <c r="L3" s="134"/>
      <c r="M3" s="134"/>
      <c r="N3" s="134"/>
      <c r="O3" s="134"/>
      <c r="P3" s="134"/>
      <c r="Q3" s="134"/>
      <c r="R3" s="135"/>
      <c r="T3" s="137"/>
      <c r="U3" s="137"/>
      <c r="V3" s="134"/>
      <c r="W3" s="134"/>
      <c r="X3" s="134"/>
      <c r="Y3" s="134"/>
      <c r="Z3" s="134" t="s">
        <v>467</v>
      </c>
      <c r="AE3" s="49"/>
      <c r="AF3" s="134"/>
      <c r="AG3" s="134"/>
      <c r="AH3" s="134"/>
      <c r="AI3" s="134"/>
      <c r="AJ3" s="49" t="s">
        <v>468</v>
      </c>
      <c r="AL3" s="135"/>
      <c r="AM3" s="135"/>
      <c r="AN3" s="135"/>
      <c r="AO3" s="135"/>
      <c r="AP3" s="137"/>
    </row>
    <row r="4" spans="1:42" ht="14.25" customHeight="1">
      <c r="A4" s="134"/>
      <c r="B4" s="134"/>
      <c r="C4" s="134"/>
      <c r="D4" s="134"/>
      <c r="E4" s="134"/>
      <c r="F4" s="134"/>
      <c r="G4" s="134"/>
      <c r="H4" s="134"/>
      <c r="I4" s="134"/>
      <c r="J4" s="134"/>
      <c r="K4" s="134"/>
      <c r="L4" s="134"/>
      <c r="M4" s="134"/>
      <c r="N4" s="134"/>
      <c r="O4" s="134"/>
      <c r="P4" s="134"/>
      <c r="Q4" s="134"/>
      <c r="R4" s="135"/>
      <c r="S4" s="134"/>
      <c r="T4" s="134"/>
      <c r="U4" s="134"/>
      <c r="V4" s="134"/>
      <c r="W4" s="134"/>
      <c r="X4" s="134"/>
      <c r="Y4" s="134"/>
      <c r="AC4" s="134"/>
      <c r="AD4" s="134"/>
      <c r="AE4" s="134"/>
      <c r="AF4" s="134"/>
      <c r="AG4" s="134"/>
      <c r="AH4" s="134"/>
      <c r="AI4" s="134"/>
      <c r="AJ4" s="134"/>
      <c r="AK4" s="134"/>
      <c r="AL4" s="134"/>
      <c r="AM4" s="134"/>
      <c r="AN4" s="135"/>
      <c r="AO4" s="135"/>
      <c r="AP4" s="136"/>
    </row>
    <row r="5" spans="1:42" ht="14.25" customHeight="1" hidden="1">
      <c r="A5" s="134"/>
      <c r="B5" s="134"/>
      <c r="C5" s="134"/>
      <c r="D5" s="134"/>
      <c r="E5" s="134"/>
      <c r="F5" s="134"/>
      <c r="G5" s="134"/>
      <c r="H5" s="134"/>
      <c r="I5" s="134"/>
      <c r="J5" s="134"/>
      <c r="K5" s="134"/>
      <c r="L5" s="134"/>
      <c r="M5" s="134"/>
      <c r="N5" s="134"/>
      <c r="O5" s="134"/>
      <c r="P5" s="134"/>
      <c r="Q5" s="134"/>
      <c r="R5" s="135"/>
      <c r="S5" s="134"/>
      <c r="T5" s="134"/>
      <c r="U5" s="134"/>
      <c r="V5" s="134"/>
      <c r="W5" s="134"/>
      <c r="X5" s="134"/>
      <c r="Y5" s="134"/>
      <c r="Z5" s="134"/>
      <c r="AA5" s="134"/>
      <c r="AB5" s="135"/>
      <c r="AC5" s="134"/>
      <c r="AD5" s="134"/>
      <c r="AE5" s="134"/>
      <c r="AF5" s="134"/>
      <c r="AG5" s="134"/>
      <c r="AH5" s="134"/>
      <c r="AI5" s="134"/>
      <c r="AJ5" s="134"/>
      <c r="AK5" s="134"/>
      <c r="AL5" s="134"/>
      <c r="AM5" s="134"/>
      <c r="AN5" s="135"/>
      <c r="AO5" s="135"/>
      <c r="AP5" s="136"/>
    </row>
    <row r="6" spans="1:42" ht="14.25" customHeight="1" hidden="1">
      <c r="A6" s="134"/>
      <c r="B6" s="134"/>
      <c r="C6" s="134"/>
      <c r="D6" s="134"/>
      <c r="E6" s="134"/>
      <c r="F6" s="134"/>
      <c r="G6" s="134"/>
      <c r="H6" s="134"/>
      <c r="I6" s="134"/>
      <c r="J6" s="134"/>
      <c r="K6" s="134"/>
      <c r="L6" s="134"/>
      <c r="M6" s="134"/>
      <c r="N6" s="134"/>
      <c r="O6" s="134"/>
      <c r="P6" s="134"/>
      <c r="Q6" s="134"/>
      <c r="R6" s="135"/>
      <c r="S6" s="134"/>
      <c r="T6" s="134"/>
      <c r="U6" s="134"/>
      <c r="V6" s="134"/>
      <c r="W6" s="134"/>
      <c r="X6" s="134"/>
      <c r="Y6" s="134"/>
      <c r="Z6" s="134"/>
      <c r="AA6" s="134"/>
      <c r="AB6" s="135"/>
      <c r="AC6" s="134"/>
      <c r="AD6" s="134"/>
      <c r="AE6" s="134"/>
      <c r="AF6" s="134"/>
      <c r="AG6" s="134"/>
      <c r="AH6" s="134"/>
      <c r="AI6" s="134"/>
      <c r="AJ6" s="134"/>
      <c r="AK6" s="134"/>
      <c r="AL6" s="134"/>
      <c r="AM6" s="134"/>
      <c r="AN6" s="135"/>
      <c r="AO6" s="135"/>
      <c r="AP6" s="136"/>
    </row>
    <row r="7" spans="1:42" ht="14.25" customHeight="1" hidden="1">
      <c r="A7" s="134"/>
      <c r="B7" s="134"/>
      <c r="C7" s="134"/>
      <c r="D7" s="134"/>
      <c r="E7" s="134"/>
      <c r="F7" s="134"/>
      <c r="G7" s="134"/>
      <c r="H7" s="134"/>
      <c r="I7" s="134"/>
      <c r="J7" s="134"/>
      <c r="K7" s="134"/>
      <c r="L7" s="134"/>
      <c r="M7" s="134"/>
      <c r="N7" s="134"/>
      <c r="O7" s="134"/>
      <c r="P7" s="134"/>
      <c r="Q7" s="134"/>
      <c r="R7" s="135"/>
      <c r="S7" s="134"/>
      <c r="T7" s="134"/>
      <c r="U7" s="134"/>
      <c r="V7" s="134"/>
      <c r="W7" s="134"/>
      <c r="X7" s="134"/>
      <c r="Y7" s="134"/>
      <c r="Z7" s="134"/>
      <c r="AA7" s="134"/>
      <c r="AB7" s="135"/>
      <c r="AC7" s="134"/>
      <c r="AD7" s="134"/>
      <c r="AE7" s="134"/>
      <c r="AF7" s="134"/>
      <c r="AG7" s="134"/>
      <c r="AH7" s="134"/>
      <c r="AI7" s="134"/>
      <c r="AJ7" s="134"/>
      <c r="AK7" s="134"/>
      <c r="AL7" s="134"/>
      <c r="AM7" s="134"/>
      <c r="AN7" s="135"/>
      <c r="AO7" s="135"/>
      <c r="AP7" s="136"/>
    </row>
    <row r="8" spans="1:42" ht="14.25" customHeight="1" hidden="1">
      <c r="A8" s="134"/>
      <c r="B8" s="134"/>
      <c r="C8" s="134"/>
      <c r="D8" s="134"/>
      <c r="E8" s="134"/>
      <c r="F8" s="134"/>
      <c r="G8" s="134"/>
      <c r="H8" s="134"/>
      <c r="I8" s="134"/>
      <c r="J8" s="134"/>
      <c r="K8" s="134"/>
      <c r="L8" s="134"/>
      <c r="M8" s="134"/>
      <c r="N8" s="134"/>
      <c r="O8" s="134"/>
      <c r="P8" s="134"/>
      <c r="Q8" s="134"/>
      <c r="R8" s="135"/>
      <c r="S8" s="134"/>
      <c r="T8" s="134"/>
      <c r="U8" s="134"/>
      <c r="V8" s="134"/>
      <c r="W8" s="134"/>
      <c r="X8" s="134"/>
      <c r="Y8" s="134"/>
      <c r="Z8" s="134"/>
      <c r="AA8" s="134"/>
      <c r="AB8" s="135"/>
      <c r="AC8" s="134"/>
      <c r="AD8" s="134"/>
      <c r="AE8" s="134"/>
      <c r="AF8" s="134"/>
      <c r="AG8" s="134"/>
      <c r="AH8" s="134"/>
      <c r="AI8" s="134"/>
      <c r="AJ8" s="134"/>
      <c r="AK8" s="134"/>
      <c r="AL8" s="134"/>
      <c r="AM8" s="134"/>
      <c r="AN8" s="135"/>
      <c r="AO8" s="135"/>
      <c r="AP8" s="136"/>
    </row>
    <row r="9" spans="1:42" ht="15" customHeight="1">
      <c r="A9" s="310"/>
      <c r="B9" s="310"/>
      <c r="C9" s="310"/>
      <c r="D9" s="310"/>
      <c r="E9" s="310"/>
      <c r="F9" s="310"/>
      <c r="G9" s="310"/>
      <c r="H9" s="310"/>
      <c r="I9" s="310"/>
      <c r="J9" s="310"/>
      <c r="K9" s="310"/>
      <c r="L9" s="310"/>
      <c r="M9" s="310"/>
      <c r="N9" s="310"/>
      <c r="O9" s="310"/>
      <c r="P9" s="310"/>
      <c r="Q9" s="310"/>
      <c r="R9" s="310"/>
      <c r="S9" s="378"/>
      <c r="T9" s="378"/>
      <c r="U9" s="378"/>
      <c r="V9" s="378"/>
      <c r="W9" s="378"/>
      <c r="X9" s="378"/>
      <c r="Y9" s="378"/>
      <c r="Z9" s="378"/>
      <c r="AA9" s="378"/>
      <c r="AB9" s="378"/>
      <c r="AC9" s="139"/>
      <c r="AD9" s="139"/>
      <c r="AE9" s="139"/>
      <c r="AF9" s="139"/>
      <c r="AG9" s="139"/>
      <c r="AH9" s="139"/>
      <c r="AI9" s="139"/>
      <c r="AJ9" s="139"/>
      <c r="AK9" s="139"/>
      <c r="AL9" s="139"/>
      <c r="AM9" s="139"/>
      <c r="AN9" s="140"/>
      <c r="AO9" s="140"/>
      <c r="AP9" s="141"/>
    </row>
    <row r="10" spans="1:42" ht="12.75">
      <c r="A10" s="310" t="s">
        <v>660</v>
      </c>
      <c r="B10" s="310"/>
      <c r="C10" s="310"/>
      <c r="D10" s="310"/>
      <c r="E10" s="310"/>
      <c r="F10" s="310"/>
      <c r="G10" s="310"/>
      <c r="H10" s="310"/>
      <c r="I10" s="310"/>
      <c r="J10" s="310"/>
      <c r="K10" s="310"/>
      <c r="L10" s="310"/>
      <c r="M10" s="310"/>
      <c r="N10" s="310"/>
      <c r="O10" s="310"/>
      <c r="P10" s="310"/>
      <c r="Q10" s="310"/>
      <c r="R10" s="310"/>
      <c r="S10" s="310"/>
      <c r="T10" s="310"/>
      <c r="U10" s="310"/>
      <c r="V10" s="310"/>
      <c r="W10" s="310"/>
      <c r="X10" s="310"/>
      <c r="Y10" s="310"/>
      <c r="Z10" s="310"/>
      <c r="AA10" s="310"/>
      <c r="AB10" s="310"/>
      <c r="AC10" s="330"/>
      <c r="AD10" s="330"/>
      <c r="AE10" s="330"/>
      <c r="AF10" s="330"/>
      <c r="AG10" s="330"/>
      <c r="AH10" s="330"/>
      <c r="AI10" s="330"/>
      <c r="AJ10" s="330"/>
      <c r="AK10" s="330"/>
      <c r="AL10" s="330"/>
      <c r="AM10" s="330"/>
      <c r="AN10" s="330"/>
      <c r="AO10" s="330"/>
      <c r="AP10" s="330"/>
    </row>
    <row r="11" spans="1:42" ht="36.75" customHeight="1">
      <c r="A11" s="311"/>
      <c r="B11" s="310"/>
      <c r="C11" s="310"/>
      <c r="D11" s="310"/>
      <c r="E11" s="310"/>
      <c r="F11" s="310"/>
      <c r="G11" s="310"/>
      <c r="H11" s="310"/>
      <c r="I11" s="310"/>
      <c r="J11" s="310"/>
      <c r="K11" s="310"/>
      <c r="L11" s="310"/>
      <c r="M11" s="310"/>
      <c r="N11" s="310"/>
      <c r="O11" s="310"/>
      <c r="P11" s="310"/>
      <c r="Q11" s="310"/>
      <c r="R11" s="310"/>
      <c r="S11" s="310"/>
      <c r="T11" s="310"/>
      <c r="U11" s="310"/>
      <c r="V11" s="310"/>
      <c r="W11" s="310"/>
      <c r="X11" s="310"/>
      <c r="Y11" s="310"/>
      <c r="Z11" s="310"/>
      <c r="AA11" s="310"/>
      <c r="AB11" s="310"/>
      <c r="AC11" s="330"/>
      <c r="AD11" s="330"/>
      <c r="AE11" s="330"/>
      <c r="AF11" s="330"/>
      <c r="AG11" s="330"/>
      <c r="AH11" s="330"/>
      <c r="AI11" s="330"/>
      <c r="AJ11" s="330"/>
      <c r="AK11" s="330"/>
      <c r="AL11" s="330"/>
      <c r="AM11" s="330"/>
      <c r="AN11" s="330"/>
      <c r="AO11" s="330"/>
      <c r="AP11" s="330"/>
    </row>
    <row r="12" spans="1:42" ht="15.75">
      <c r="A12" s="312"/>
      <c r="B12" s="312"/>
      <c r="C12" s="312"/>
      <c r="D12" s="312"/>
      <c r="E12" s="312"/>
      <c r="F12" s="312"/>
      <c r="G12" s="312"/>
      <c r="H12" s="312"/>
      <c r="I12" s="312"/>
      <c r="J12" s="312"/>
      <c r="K12" s="312"/>
      <c r="L12" s="312"/>
      <c r="M12" s="312"/>
      <c r="N12" s="312"/>
      <c r="O12" s="312"/>
      <c r="P12" s="312"/>
      <c r="Q12" s="312"/>
      <c r="R12" s="312"/>
      <c r="S12" s="312"/>
      <c r="T12" s="312"/>
      <c r="U12" s="312"/>
      <c r="V12" s="312"/>
      <c r="W12" s="312"/>
      <c r="X12" s="312"/>
      <c r="Y12" s="312"/>
      <c r="Z12" s="312"/>
      <c r="AA12" s="312"/>
      <c r="AB12" s="312"/>
      <c r="AC12" s="47"/>
      <c r="AD12" s="47"/>
      <c r="AE12" s="47"/>
      <c r="AF12" s="47"/>
      <c r="AG12" s="47"/>
      <c r="AH12" s="47"/>
      <c r="AI12" s="47"/>
      <c r="AJ12" s="47"/>
      <c r="AK12" s="47"/>
      <c r="AL12" s="47"/>
      <c r="AM12" s="47"/>
      <c r="AN12" s="47"/>
      <c r="AO12" s="47"/>
      <c r="AP12" s="136" t="s">
        <v>22</v>
      </c>
    </row>
    <row r="13" spans="1:42" ht="15">
      <c r="A13" s="379"/>
      <c r="B13" s="379"/>
      <c r="C13" s="379"/>
      <c r="D13" s="379"/>
      <c r="E13" s="379"/>
      <c r="F13" s="379"/>
      <c r="G13" s="379"/>
      <c r="H13" s="379"/>
      <c r="I13" s="379"/>
      <c r="J13" s="379"/>
      <c r="K13" s="379"/>
      <c r="L13" s="379"/>
      <c r="M13" s="379"/>
      <c r="N13" s="379"/>
      <c r="O13" s="379"/>
      <c r="P13" s="379"/>
      <c r="Q13" s="379"/>
      <c r="R13" s="379"/>
      <c r="S13" s="379"/>
      <c r="T13" s="379"/>
      <c r="U13" s="379"/>
      <c r="V13" s="379"/>
      <c r="W13" s="379"/>
      <c r="X13" s="379"/>
      <c r="Y13" s="379"/>
      <c r="Z13" s="379"/>
      <c r="AA13" s="379"/>
      <c r="AB13" s="379"/>
      <c r="AC13" s="142"/>
      <c r="AD13" s="142"/>
      <c r="AE13" s="142"/>
      <c r="AF13" s="142"/>
      <c r="AG13" s="142"/>
      <c r="AH13" s="142"/>
      <c r="AI13" s="142"/>
      <c r="AJ13" s="142"/>
      <c r="AK13" s="142"/>
      <c r="AL13" s="142"/>
      <c r="AM13" s="142"/>
      <c r="AN13" s="143"/>
      <c r="AO13" s="143"/>
      <c r="AP13" s="136"/>
    </row>
    <row r="14" spans="1:42" ht="15.75" thickBot="1">
      <c r="A14" s="144"/>
      <c r="B14" s="144"/>
      <c r="C14" s="144"/>
      <c r="D14" s="144"/>
      <c r="E14" s="144"/>
      <c r="F14" s="144"/>
      <c r="G14" s="144"/>
      <c r="H14" s="144"/>
      <c r="I14" s="144"/>
      <c r="J14" s="144"/>
      <c r="K14" s="144"/>
      <c r="L14" s="144"/>
      <c r="M14" s="144"/>
      <c r="N14" s="144"/>
      <c r="O14" s="144"/>
      <c r="P14" s="144"/>
      <c r="Q14" s="144"/>
      <c r="R14" s="143"/>
      <c r="S14" s="144"/>
      <c r="T14" s="144"/>
      <c r="U14" s="144"/>
      <c r="V14" s="144"/>
      <c r="W14" s="144"/>
      <c r="X14" s="144"/>
      <c r="Y14" s="144"/>
      <c r="Z14" s="144"/>
      <c r="AA14" s="144"/>
      <c r="AB14" s="143"/>
      <c r="AC14" s="144"/>
      <c r="AD14" s="144"/>
      <c r="AE14" s="144"/>
      <c r="AF14" s="144"/>
      <c r="AG14" s="144"/>
      <c r="AH14" s="144"/>
      <c r="AI14" s="144"/>
      <c r="AJ14" s="144"/>
      <c r="AK14" s="144"/>
      <c r="AL14" s="144"/>
      <c r="AM14" s="144"/>
      <c r="AN14" s="143"/>
      <c r="AO14" s="143"/>
      <c r="AP14" s="136"/>
    </row>
    <row r="15" spans="1:42" ht="69.75" customHeight="1" thickBot="1">
      <c r="A15" s="380" t="s">
        <v>469</v>
      </c>
      <c r="B15" s="383"/>
      <c r="C15" s="383"/>
      <c r="D15" s="383"/>
      <c r="E15" s="383"/>
      <c r="F15" s="383"/>
      <c r="G15" s="383"/>
      <c r="H15" s="383"/>
      <c r="I15" s="383"/>
      <c r="J15" s="383"/>
      <c r="K15" s="383"/>
      <c r="L15" s="383"/>
      <c r="M15" s="383"/>
      <c r="N15" s="383"/>
      <c r="O15" s="383"/>
      <c r="P15" s="383"/>
      <c r="Q15" s="383"/>
      <c r="R15" s="384"/>
      <c r="S15" s="385" t="s">
        <v>470</v>
      </c>
      <c r="T15" s="385"/>
      <c r="U15" s="385"/>
      <c r="V15" s="385"/>
      <c r="W15" s="385"/>
      <c r="X15" s="385"/>
      <c r="Y15" s="385"/>
      <c r="Z15" s="385"/>
      <c r="AA15" s="385"/>
      <c r="AB15" s="386"/>
      <c r="AC15" s="387" t="s">
        <v>471</v>
      </c>
      <c r="AD15" s="388"/>
      <c r="AE15" s="388"/>
      <c r="AF15" s="389"/>
      <c r="AG15" s="389"/>
      <c r="AH15" s="389"/>
      <c r="AI15" s="389"/>
      <c r="AJ15" s="389"/>
      <c r="AK15" s="389"/>
      <c r="AL15" s="389"/>
      <c r="AM15" s="389"/>
      <c r="AN15" s="390"/>
      <c r="AO15" s="391" t="s">
        <v>472</v>
      </c>
      <c r="AP15" s="392" t="s">
        <v>473</v>
      </c>
    </row>
    <row r="16" spans="1:42" ht="64.5" customHeight="1" thickBot="1">
      <c r="A16" s="381"/>
      <c r="B16" s="371" t="s">
        <v>458</v>
      </c>
      <c r="C16" s="372"/>
      <c r="D16" s="372"/>
      <c r="E16" s="372"/>
      <c r="F16" s="372"/>
      <c r="G16" s="373"/>
      <c r="H16" s="373"/>
      <c r="I16" s="373"/>
      <c r="J16" s="373"/>
      <c r="K16" s="373"/>
      <c r="L16" s="373"/>
      <c r="M16" s="373"/>
      <c r="N16" s="373"/>
      <c r="O16" s="373"/>
      <c r="P16" s="373"/>
      <c r="Q16" s="373"/>
      <c r="R16" s="374"/>
      <c r="S16" s="358" t="s">
        <v>474</v>
      </c>
      <c r="T16" s="375" t="s">
        <v>475</v>
      </c>
      <c r="U16" s="375" t="s">
        <v>476</v>
      </c>
      <c r="V16" s="333" t="s">
        <v>477</v>
      </c>
      <c r="W16" s="333" t="s">
        <v>478</v>
      </c>
      <c r="X16" s="363" t="s">
        <v>479</v>
      </c>
      <c r="Y16" s="358" t="s">
        <v>480</v>
      </c>
      <c r="Z16" s="366" t="s">
        <v>452</v>
      </c>
      <c r="AA16" s="358" t="s">
        <v>481</v>
      </c>
      <c r="AB16" s="369" t="s">
        <v>482</v>
      </c>
      <c r="AC16" s="357" t="s">
        <v>483</v>
      </c>
      <c r="AD16" s="357" t="s">
        <v>484</v>
      </c>
      <c r="AE16" s="357" t="s">
        <v>485</v>
      </c>
      <c r="AF16" s="357" t="s">
        <v>486</v>
      </c>
      <c r="AG16" s="357" t="s">
        <v>487</v>
      </c>
      <c r="AH16" s="357" t="s">
        <v>488</v>
      </c>
      <c r="AI16" s="357" t="s">
        <v>489</v>
      </c>
      <c r="AJ16" s="354" t="s">
        <v>490</v>
      </c>
      <c r="AK16" s="354" t="s">
        <v>491</v>
      </c>
      <c r="AL16" s="357" t="s">
        <v>492</v>
      </c>
      <c r="AM16" s="357" t="s">
        <v>493</v>
      </c>
      <c r="AN16" s="360" t="s">
        <v>482</v>
      </c>
      <c r="AO16" s="361"/>
      <c r="AP16" s="393"/>
    </row>
    <row r="17" spans="1:42" ht="15" customHeight="1" hidden="1" thickBot="1">
      <c r="A17" s="381"/>
      <c r="B17" s="145"/>
      <c r="C17" s="145"/>
      <c r="D17" s="145"/>
      <c r="E17" s="145"/>
      <c r="F17" s="145"/>
      <c r="G17" s="145"/>
      <c r="H17" s="145"/>
      <c r="I17" s="145"/>
      <c r="J17" s="145"/>
      <c r="K17" s="145"/>
      <c r="L17" s="145"/>
      <c r="M17" s="145"/>
      <c r="N17" s="145"/>
      <c r="O17" s="145"/>
      <c r="P17" s="145"/>
      <c r="Q17" s="146"/>
      <c r="R17" s="147"/>
      <c r="S17" s="358"/>
      <c r="T17" s="375"/>
      <c r="U17" s="375"/>
      <c r="V17" s="315"/>
      <c r="W17" s="315"/>
      <c r="X17" s="364"/>
      <c r="Y17" s="355"/>
      <c r="Z17" s="367"/>
      <c r="AA17" s="355"/>
      <c r="AB17" s="369"/>
      <c r="AC17" s="358"/>
      <c r="AD17" s="358"/>
      <c r="AE17" s="358"/>
      <c r="AF17" s="358"/>
      <c r="AG17" s="358"/>
      <c r="AH17" s="358"/>
      <c r="AI17" s="358"/>
      <c r="AJ17" s="355"/>
      <c r="AK17" s="355"/>
      <c r="AL17" s="358"/>
      <c r="AM17" s="358"/>
      <c r="AN17" s="361"/>
      <c r="AO17" s="361"/>
      <c r="AP17" s="393"/>
    </row>
    <row r="18" spans="1:44" ht="232.5" customHeight="1" thickBot="1">
      <c r="A18" s="382"/>
      <c r="B18" s="148" t="s">
        <v>494</v>
      </c>
      <c r="C18" s="148" t="s">
        <v>655</v>
      </c>
      <c r="D18" s="148" t="s">
        <v>656</v>
      </c>
      <c r="E18" s="148" t="s">
        <v>657</v>
      </c>
      <c r="F18" s="148" t="s">
        <v>658</v>
      </c>
      <c r="G18" s="148" t="s">
        <v>654</v>
      </c>
      <c r="H18" s="149" t="s">
        <v>495</v>
      </c>
      <c r="I18" s="150" t="s">
        <v>496</v>
      </c>
      <c r="J18" s="149" t="s">
        <v>497</v>
      </c>
      <c r="K18" s="149" t="s">
        <v>498</v>
      </c>
      <c r="L18" s="149" t="s">
        <v>499</v>
      </c>
      <c r="M18" s="149" t="s">
        <v>500</v>
      </c>
      <c r="N18" s="149" t="s">
        <v>501</v>
      </c>
      <c r="O18" s="149" t="s">
        <v>502</v>
      </c>
      <c r="P18" s="151"/>
      <c r="Q18" s="150"/>
      <c r="R18" s="152" t="s">
        <v>482</v>
      </c>
      <c r="S18" s="359"/>
      <c r="T18" s="376"/>
      <c r="U18" s="376"/>
      <c r="V18" s="377"/>
      <c r="W18" s="377"/>
      <c r="X18" s="365"/>
      <c r="Y18" s="356"/>
      <c r="Z18" s="368"/>
      <c r="AA18" s="356"/>
      <c r="AB18" s="370"/>
      <c r="AC18" s="359"/>
      <c r="AD18" s="359"/>
      <c r="AE18" s="359"/>
      <c r="AF18" s="359"/>
      <c r="AG18" s="359"/>
      <c r="AH18" s="359"/>
      <c r="AI18" s="359"/>
      <c r="AJ18" s="356"/>
      <c r="AK18" s="356"/>
      <c r="AL18" s="359"/>
      <c r="AM18" s="359"/>
      <c r="AN18" s="362"/>
      <c r="AO18" s="362"/>
      <c r="AP18" s="394"/>
      <c r="AR18" s="3"/>
    </row>
    <row r="19" spans="1:42" ht="15.75">
      <c r="A19" s="153"/>
      <c r="B19" s="153"/>
      <c r="C19" s="153"/>
      <c r="D19" s="153"/>
      <c r="E19" s="153"/>
      <c r="F19" s="153"/>
      <c r="G19" s="153"/>
      <c r="H19" s="153"/>
      <c r="I19" s="153"/>
      <c r="J19" s="153"/>
      <c r="K19" s="153"/>
      <c r="L19" s="153"/>
      <c r="M19" s="153"/>
      <c r="N19" s="153"/>
      <c r="O19" s="153"/>
      <c r="P19" s="154"/>
      <c r="Q19" s="154"/>
      <c r="R19" s="155"/>
      <c r="S19" s="153"/>
      <c r="T19" s="153"/>
      <c r="U19" s="153"/>
      <c r="V19" s="156"/>
      <c r="W19" s="156"/>
      <c r="X19" s="156"/>
      <c r="Y19" s="156"/>
      <c r="Z19" s="156"/>
      <c r="AA19" s="156"/>
      <c r="AB19" s="157"/>
      <c r="AC19" s="156"/>
      <c r="AD19" s="156"/>
      <c r="AE19" s="156"/>
      <c r="AF19" s="156"/>
      <c r="AG19" s="156"/>
      <c r="AH19" s="156"/>
      <c r="AI19" s="156"/>
      <c r="AJ19" s="156"/>
      <c r="AK19" s="156"/>
      <c r="AL19" s="156"/>
      <c r="AM19" s="156"/>
      <c r="AN19" s="157"/>
      <c r="AO19" s="157"/>
      <c r="AP19" s="158"/>
    </row>
    <row r="20" spans="1:42" ht="16.5">
      <c r="A20" s="159" t="s">
        <v>503</v>
      </c>
      <c r="B20" s="160"/>
      <c r="C20" s="160"/>
      <c r="D20" s="160"/>
      <c r="E20" s="160"/>
      <c r="F20" s="160"/>
      <c r="G20" s="160"/>
      <c r="H20" s="160"/>
      <c r="I20" s="160"/>
      <c r="J20" s="160"/>
      <c r="K20" s="160"/>
      <c r="L20" s="160"/>
      <c r="M20" s="160"/>
      <c r="N20" s="160"/>
      <c r="O20" s="160"/>
      <c r="P20" s="161"/>
      <c r="Q20" s="161"/>
      <c r="R20" s="161">
        <f>SUM(B20:Q20)</f>
        <v>0</v>
      </c>
      <c r="S20" s="162"/>
      <c r="T20" s="162"/>
      <c r="U20" s="162"/>
      <c r="V20" s="162"/>
      <c r="W20" s="162"/>
      <c r="X20" s="162"/>
      <c r="Y20" s="162"/>
      <c r="Z20" s="163"/>
      <c r="AA20" s="163"/>
      <c r="AB20" s="164">
        <f>SUM(S20:Y20)</f>
        <v>0</v>
      </c>
      <c r="AC20" s="165"/>
      <c r="AD20" s="165"/>
      <c r="AE20" s="165"/>
      <c r="AF20" s="165"/>
      <c r="AG20" s="165"/>
      <c r="AH20" s="165"/>
      <c r="AI20" s="166"/>
      <c r="AJ20" s="166"/>
      <c r="AK20" s="166"/>
      <c r="AL20" s="166"/>
      <c r="AM20" s="166"/>
      <c r="AN20" s="167">
        <f aca="true" t="shared" si="0" ref="AN20:AN39">AC20+AF20+AG20+AL20</f>
        <v>0</v>
      </c>
      <c r="AO20" s="168"/>
      <c r="AP20" s="164">
        <f>SUM(R20+AB20)</f>
        <v>0</v>
      </c>
    </row>
    <row r="21" spans="1:42" ht="16.5">
      <c r="A21" s="159" t="s">
        <v>504</v>
      </c>
      <c r="B21" s="160"/>
      <c r="C21" s="160"/>
      <c r="D21" s="160"/>
      <c r="E21" s="160"/>
      <c r="F21" s="160"/>
      <c r="G21" s="160"/>
      <c r="H21" s="160"/>
      <c r="I21" s="160">
        <v>240000</v>
      </c>
      <c r="J21" s="160"/>
      <c r="K21" s="160">
        <v>100000</v>
      </c>
      <c r="L21" s="160"/>
      <c r="M21" s="160"/>
      <c r="N21" s="160"/>
      <c r="O21" s="160"/>
      <c r="P21" s="161"/>
      <c r="Q21" s="161"/>
      <c r="R21" s="161">
        <f aca="true" t="shared" si="1" ref="R21:R39">SUM(B21:Q21)</f>
        <v>340000</v>
      </c>
      <c r="S21" s="162"/>
      <c r="T21" s="162"/>
      <c r="U21" s="162"/>
      <c r="V21" s="162"/>
      <c r="W21" s="162"/>
      <c r="X21" s="162"/>
      <c r="Y21" s="162"/>
      <c r="Z21" s="163"/>
      <c r="AA21" s="163"/>
      <c r="AB21" s="164">
        <f>SUM(S21:Y21)</f>
        <v>0</v>
      </c>
      <c r="AC21" s="165"/>
      <c r="AD21" s="165"/>
      <c r="AE21" s="165"/>
      <c r="AF21" s="165"/>
      <c r="AG21" s="165"/>
      <c r="AH21" s="165"/>
      <c r="AI21" s="166"/>
      <c r="AJ21" s="166"/>
      <c r="AK21" s="166"/>
      <c r="AL21" s="166"/>
      <c r="AM21" s="166"/>
      <c r="AN21" s="167">
        <f t="shared" si="0"/>
        <v>0</v>
      </c>
      <c r="AO21" s="168"/>
      <c r="AP21" s="164">
        <f aca="true" t="shared" si="2" ref="AP21:AP39">SUM(R21+AB21)</f>
        <v>340000</v>
      </c>
    </row>
    <row r="22" spans="1:42" ht="16.5">
      <c r="A22" s="159" t="s">
        <v>505</v>
      </c>
      <c r="B22" s="160"/>
      <c r="C22" s="160"/>
      <c r="D22" s="160"/>
      <c r="E22" s="160"/>
      <c r="F22" s="160"/>
      <c r="G22" s="160"/>
      <c r="H22" s="160"/>
      <c r="I22" s="169"/>
      <c r="J22" s="160"/>
      <c r="K22" s="160"/>
      <c r="L22" s="160"/>
      <c r="M22" s="160"/>
      <c r="N22" s="160"/>
      <c r="O22" s="160"/>
      <c r="P22" s="161"/>
      <c r="Q22" s="161"/>
      <c r="R22" s="161">
        <f t="shared" si="1"/>
        <v>0</v>
      </c>
      <c r="S22" s="162"/>
      <c r="T22" s="162"/>
      <c r="U22" s="162"/>
      <c r="V22" s="162"/>
      <c r="W22" s="162"/>
      <c r="X22" s="162"/>
      <c r="Y22" s="162"/>
      <c r="Z22" s="163"/>
      <c r="AA22" s="163"/>
      <c r="AB22" s="164">
        <f>SUM(S22:Y22)</f>
        <v>0</v>
      </c>
      <c r="AC22" s="165"/>
      <c r="AD22" s="165"/>
      <c r="AE22" s="165"/>
      <c r="AF22" s="165"/>
      <c r="AG22" s="165"/>
      <c r="AH22" s="165"/>
      <c r="AI22" s="166"/>
      <c r="AJ22" s="166"/>
      <c r="AK22" s="166"/>
      <c r="AL22" s="166"/>
      <c r="AM22" s="166"/>
      <c r="AN22" s="167">
        <f t="shared" si="0"/>
        <v>0</v>
      </c>
      <c r="AO22" s="168"/>
      <c r="AP22" s="164">
        <f t="shared" si="2"/>
        <v>0</v>
      </c>
    </row>
    <row r="23" spans="1:42" ht="16.5">
      <c r="A23" s="159" t="s">
        <v>506</v>
      </c>
      <c r="B23" s="160"/>
      <c r="C23" s="160"/>
      <c r="D23" s="160"/>
      <c r="E23" s="160"/>
      <c r="F23" s="160"/>
      <c r="G23" s="160"/>
      <c r="H23" s="160"/>
      <c r="I23" s="160"/>
      <c r="J23" s="160"/>
      <c r="K23" s="160"/>
      <c r="L23" s="160"/>
      <c r="M23" s="160"/>
      <c r="N23" s="160"/>
      <c r="O23" s="160"/>
      <c r="P23" s="161"/>
      <c r="Q23" s="161"/>
      <c r="R23" s="161">
        <f t="shared" si="1"/>
        <v>0</v>
      </c>
      <c r="S23" s="162"/>
      <c r="T23" s="162"/>
      <c r="U23" s="162"/>
      <c r="V23" s="162"/>
      <c r="W23" s="162"/>
      <c r="X23" s="162"/>
      <c r="Y23" s="162"/>
      <c r="Z23" s="163"/>
      <c r="AA23" s="163"/>
      <c r="AB23" s="164">
        <f>SUM(S23:Y23)</f>
        <v>0</v>
      </c>
      <c r="AC23" s="170"/>
      <c r="AD23" s="170"/>
      <c r="AE23" s="170"/>
      <c r="AF23" s="165"/>
      <c r="AG23" s="165"/>
      <c r="AH23" s="165"/>
      <c r="AI23" s="166"/>
      <c r="AJ23" s="166"/>
      <c r="AK23" s="166"/>
      <c r="AL23" s="166"/>
      <c r="AM23" s="166"/>
      <c r="AN23" s="167">
        <f t="shared" si="0"/>
        <v>0</v>
      </c>
      <c r="AO23" s="168"/>
      <c r="AP23" s="164">
        <f t="shared" si="2"/>
        <v>0</v>
      </c>
    </row>
    <row r="24" spans="1:42" ht="16.5">
      <c r="A24" s="159" t="s">
        <v>507</v>
      </c>
      <c r="B24" s="169"/>
      <c r="C24" s="169"/>
      <c r="D24" s="169"/>
      <c r="E24" s="169"/>
      <c r="F24" s="169"/>
      <c r="G24" s="169"/>
      <c r="H24" s="169"/>
      <c r="I24" s="169"/>
      <c r="J24" s="169"/>
      <c r="K24" s="169"/>
      <c r="L24" s="169"/>
      <c r="M24" s="169"/>
      <c r="N24" s="169"/>
      <c r="O24" s="169"/>
      <c r="P24" s="161"/>
      <c r="Q24" s="161"/>
      <c r="R24" s="161">
        <f t="shared" si="1"/>
        <v>0</v>
      </c>
      <c r="S24" s="162"/>
      <c r="T24" s="162"/>
      <c r="U24" s="162"/>
      <c r="V24" s="162"/>
      <c r="W24" s="162"/>
      <c r="X24" s="162"/>
      <c r="Y24" s="162"/>
      <c r="Z24" s="163"/>
      <c r="AA24" s="163"/>
      <c r="AB24" s="164">
        <f>SUM(S24:Y24)</f>
        <v>0</v>
      </c>
      <c r="AC24" s="165"/>
      <c r="AD24" s="165"/>
      <c r="AE24" s="165"/>
      <c r="AF24" s="165"/>
      <c r="AG24" s="165"/>
      <c r="AH24" s="165"/>
      <c r="AI24" s="166"/>
      <c r="AJ24" s="166"/>
      <c r="AK24" s="166"/>
      <c r="AL24" s="166"/>
      <c r="AM24" s="166"/>
      <c r="AN24" s="167">
        <f t="shared" si="0"/>
        <v>0</v>
      </c>
      <c r="AO24" s="168"/>
      <c r="AP24" s="164">
        <f t="shared" si="2"/>
        <v>0</v>
      </c>
    </row>
    <row r="25" spans="1:42" ht="16.5">
      <c r="A25" s="159" t="s">
        <v>508</v>
      </c>
      <c r="B25" s="169"/>
      <c r="C25" s="169"/>
      <c r="D25" s="169"/>
      <c r="E25" s="169"/>
      <c r="F25" s="169"/>
      <c r="G25" s="169"/>
      <c r="H25" s="169"/>
      <c r="I25" s="169"/>
      <c r="J25" s="169"/>
      <c r="K25" s="169"/>
      <c r="L25" s="169"/>
      <c r="M25" s="169"/>
      <c r="N25" s="169"/>
      <c r="O25" s="169"/>
      <c r="P25" s="161"/>
      <c r="Q25" s="161"/>
      <c r="R25" s="161">
        <f t="shared" si="1"/>
        <v>0</v>
      </c>
      <c r="S25" s="162"/>
      <c r="T25" s="162"/>
      <c r="U25" s="162"/>
      <c r="V25" s="162"/>
      <c r="W25" s="162"/>
      <c r="X25" s="162"/>
      <c r="Y25" s="162"/>
      <c r="Z25" s="163"/>
      <c r="AA25" s="163"/>
      <c r="AB25" s="164">
        <f>SUM(S25:Z25)</f>
        <v>0</v>
      </c>
      <c r="AC25" s="165"/>
      <c r="AD25" s="165"/>
      <c r="AE25" s="165"/>
      <c r="AF25" s="165"/>
      <c r="AG25" s="165"/>
      <c r="AH25" s="165"/>
      <c r="AI25" s="166"/>
      <c r="AJ25" s="166"/>
      <c r="AK25" s="166"/>
      <c r="AL25" s="166"/>
      <c r="AM25" s="166"/>
      <c r="AN25" s="167">
        <f t="shared" si="0"/>
        <v>0</v>
      </c>
      <c r="AO25" s="168"/>
      <c r="AP25" s="164">
        <f t="shared" si="2"/>
        <v>0</v>
      </c>
    </row>
    <row r="26" spans="1:42" ht="16.5">
      <c r="A26" s="159" t="s">
        <v>509</v>
      </c>
      <c r="B26" s="169"/>
      <c r="C26" s="169"/>
      <c r="D26" s="169"/>
      <c r="E26" s="169"/>
      <c r="F26" s="169"/>
      <c r="G26" s="169"/>
      <c r="H26" s="169"/>
      <c r="I26" s="169">
        <v>1355000</v>
      </c>
      <c r="J26" s="169"/>
      <c r="K26" s="169"/>
      <c r="L26" s="169"/>
      <c r="M26" s="169"/>
      <c r="N26" s="169"/>
      <c r="O26" s="169"/>
      <c r="P26" s="161"/>
      <c r="Q26" s="161"/>
      <c r="R26" s="161">
        <f t="shared" si="1"/>
        <v>1355000</v>
      </c>
      <c r="S26" s="162"/>
      <c r="T26" s="162"/>
      <c r="U26" s="162"/>
      <c r="V26" s="162"/>
      <c r="W26" s="162"/>
      <c r="X26" s="162"/>
      <c r="Y26" s="162"/>
      <c r="Z26" s="163"/>
      <c r="AA26" s="163"/>
      <c r="AB26" s="164">
        <f aca="true" t="shared" si="3" ref="AB26:AB39">SUM(S26:Y26)</f>
        <v>0</v>
      </c>
      <c r="AC26" s="165"/>
      <c r="AD26" s="165"/>
      <c r="AE26" s="165"/>
      <c r="AF26" s="165"/>
      <c r="AG26" s="165"/>
      <c r="AH26" s="165"/>
      <c r="AI26" s="166"/>
      <c r="AJ26" s="166"/>
      <c r="AK26" s="166"/>
      <c r="AL26" s="166"/>
      <c r="AM26" s="166"/>
      <c r="AN26" s="167">
        <f t="shared" si="0"/>
        <v>0</v>
      </c>
      <c r="AO26" s="168"/>
      <c r="AP26" s="164">
        <f t="shared" si="2"/>
        <v>1355000</v>
      </c>
    </row>
    <row r="27" spans="1:42" ht="16.5">
      <c r="A27" s="159" t="s">
        <v>510</v>
      </c>
      <c r="B27" s="171"/>
      <c r="C27" s="171"/>
      <c r="D27" s="171"/>
      <c r="E27" s="171"/>
      <c r="F27" s="171"/>
      <c r="G27" s="171"/>
      <c r="H27" s="169"/>
      <c r="I27" s="169"/>
      <c r="J27" s="169"/>
      <c r="K27" s="169"/>
      <c r="L27" s="169"/>
      <c r="M27" s="169"/>
      <c r="N27" s="169"/>
      <c r="O27" s="169"/>
      <c r="P27" s="161"/>
      <c r="Q27" s="161"/>
      <c r="R27" s="161">
        <f t="shared" si="1"/>
        <v>0</v>
      </c>
      <c r="S27" s="162"/>
      <c r="T27" s="162"/>
      <c r="U27" s="162"/>
      <c r="V27" s="162"/>
      <c r="W27" s="162"/>
      <c r="X27" s="162"/>
      <c r="Y27" s="162"/>
      <c r="Z27" s="163"/>
      <c r="AA27" s="163"/>
      <c r="AB27" s="164">
        <f t="shared" si="3"/>
        <v>0</v>
      </c>
      <c r="AC27" s="165"/>
      <c r="AD27" s="165"/>
      <c r="AE27" s="165"/>
      <c r="AF27" s="170"/>
      <c r="AG27" s="165"/>
      <c r="AH27" s="165"/>
      <c r="AI27" s="166"/>
      <c r="AJ27" s="166"/>
      <c r="AK27" s="166"/>
      <c r="AL27" s="166"/>
      <c r="AM27" s="166"/>
      <c r="AN27" s="167">
        <f t="shared" si="0"/>
        <v>0</v>
      </c>
      <c r="AO27" s="168"/>
      <c r="AP27" s="164">
        <f t="shared" si="2"/>
        <v>0</v>
      </c>
    </row>
    <row r="28" spans="1:42" ht="16.5">
      <c r="A28" s="159" t="s">
        <v>511</v>
      </c>
      <c r="B28" s="169"/>
      <c r="C28" s="169"/>
      <c r="D28" s="169"/>
      <c r="E28" s="169"/>
      <c r="F28" s="169"/>
      <c r="G28" s="169"/>
      <c r="H28" s="169"/>
      <c r="I28" s="169"/>
      <c r="J28" s="169"/>
      <c r="K28" s="169"/>
      <c r="L28" s="169"/>
      <c r="M28" s="169"/>
      <c r="N28" s="169"/>
      <c r="O28" s="169"/>
      <c r="P28" s="161"/>
      <c r="Q28" s="161"/>
      <c r="R28" s="161">
        <f t="shared" si="1"/>
        <v>0</v>
      </c>
      <c r="S28" s="162"/>
      <c r="T28" s="162"/>
      <c r="U28" s="162"/>
      <c r="V28" s="162"/>
      <c r="W28" s="162"/>
      <c r="X28" s="162"/>
      <c r="Y28" s="162"/>
      <c r="Z28" s="163"/>
      <c r="AA28" s="163"/>
      <c r="AB28" s="164">
        <f t="shared" si="3"/>
        <v>0</v>
      </c>
      <c r="AC28" s="165"/>
      <c r="AD28" s="170"/>
      <c r="AE28" s="165"/>
      <c r="AF28" s="165"/>
      <c r="AG28" s="165"/>
      <c r="AH28" s="165"/>
      <c r="AI28" s="166"/>
      <c r="AJ28" s="166"/>
      <c r="AK28" s="166"/>
      <c r="AL28" s="166"/>
      <c r="AM28" s="166"/>
      <c r="AN28" s="167">
        <f t="shared" si="0"/>
        <v>0</v>
      </c>
      <c r="AO28" s="168"/>
      <c r="AP28" s="164">
        <f t="shared" si="2"/>
        <v>0</v>
      </c>
    </row>
    <row r="29" spans="1:42" ht="16.5">
      <c r="A29" s="159" t="s">
        <v>512</v>
      </c>
      <c r="B29" s="169"/>
      <c r="C29" s="169"/>
      <c r="D29" s="169"/>
      <c r="E29" s="169"/>
      <c r="F29" s="169"/>
      <c r="G29" s="169"/>
      <c r="H29" s="169"/>
      <c r="I29" s="169"/>
      <c r="J29" s="169"/>
      <c r="K29" s="169"/>
      <c r="L29" s="169"/>
      <c r="M29" s="169"/>
      <c r="N29" s="169"/>
      <c r="O29" s="169"/>
      <c r="P29" s="161"/>
      <c r="Q29" s="161"/>
      <c r="R29" s="161">
        <f t="shared" si="1"/>
        <v>0</v>
      </c>
      <c r="S29" s="162"/>
      <c r="T29" s="162"/>
      <c r="U29" s="162"/>
      <c r="V29" s="162"/>
      <c r="W29" s="162"/>
      <c r="X29" s="162"/>
      <c r="Y29" s="162"/>
      <c r="Z29" s="163"/>
      <c r="AA29" s="163"/>
      <c r="AB29" s="164">
        <f t="shared" si="3"/>
        <v>0</v>
      </c>
      <c r="AC29" s="165"/>
      <c r="AD29" s="165"/>
      <c r="AE29" s="165"/>
      <c r="AF29" s="165"/>
      <c r="AG29" s="165"/>
      <c r="AH29" s="165"/>
      <c r="AI29" s="166"/>
      <c r="AJ29" s="166"/>
      <c r="AK29" s="166"/>
      <c r="AL29" s="166"/>
      <c r="AM29" s="166"/>
      <c r="AN29" s="167">
        <f t="shared" si="0"/>
        <v>0</v>
      </c>
      <c r="AO29" s="168"/>
      <c r="AP29" s="164">
        <f t="shared" si="2"/>
        <v>0</v>
      </c>
    </row>
    <row r="30" spans="1:42" ht="16.5">
      <c r="A30" s="159" t="s">
        <v>513</v>
      </c>
      <c r="B30" s="169"/>
      <c r="C30" s="169"/>
      <c r="D30" s="169"/>
      <c r="E30" s="169"/>
      <c r="F30" s="169"/>
      <c r="G30" s="169">
        <v>10004679</v>
      </c>
      <c r="H30" s="169"/>
      <c r="I30" s="169"/>
      <c r="J30" s="169"/>
      <c r="K30" s="169"/>
      <c r="L30" s="169"/>
      <c r="M30" s="169"/>
      <c r="N30" s="169"/>
      <c r="O30" s="169"/>
      <c r="P30" s="161"/>
      <c r="Q30" s="161"/>
      <c r="R30" s="161">
        <f t="shared" si="1"/>
        <v>10004679</v>
      </c>
      <c r="S30" s="162"/>
      <c r="T30" s="162"/>
      <c r="U30" s="162"/>
      <c r="V30" s="162"/>
      <c r="W30" s="162"/>
      <c r="X30" s="162"/>
      <c r="Y30" s="162"/>
      <c r="Z30" s="163"/>
      <c r="AA30" s="163"/>
      <c r="AB30" s="164">
        <f t="shared" si="3"/>
        <v>0</v>
      </c>
      <c r="AC30" s="165"/>
      <c r="AD30" s="170"/>
      <c r="AE30" s="165"/>
      <c r="AF30" s="165"/>
      <c r="AG30" s="165"/>
      <c r="AH30" s="165"/>
      <c r="AI30" s="166"/>
      <c r="AJ30" s="166"/>
      <c r="AK30" s="166"/>
      <c r="AL30" s="166"/>
      <c r="AM30" s="166"/>
      <c r="AN30" s="167">
        <f t="shared" si="0"/>
        <v>0</v>
      </c>
      <c r="AO30" s="168"/>
      <c r="AP30" s="164">
        <f t="shared" si="2"/>
        <v>10004679</v>
      </c>
    </row>
    <row r="31" spans="1:42" ht="16.5">
      <c r="A31" s="159" t="s">
        <v>514</v>
      </c>
      <c r="B31" s="169"/>
      <c r="C31" s="169"/>
      <c r="D31" s="169"/>
      <c r="E31" s="169"/>
      <c r="F31" s="169"/>
      <c r="G31" s="169"/>
      <c r="H31" s="169"/>
      <c r="I31" s="169"/>
      <c r="J31" s="169"/>
      <c r="K31" s="169"/>
      <c r="L31" s="169"/>
      <c r="M31" s="169"/>
      <c r="N31" s="169"/>
      <c r="O31" s="169"/>
      <c r="P31" s="161"/>
      <c r="Q31" s="161"/>
      <c r="R31" s="161">
        <f t="shared" si="1"/>
        <v>0</v>
      </c>
      <c r="S31" s="162"/>
      <c r="T31" s="162"/>
      <c r="U31" s="162"/>
      <c r="V31" s="162"/>
      <c r="W31" s="162"/>
      <c r="X31" s="162"/>
      <c r="Y31" s="162"/>
      <c r="Z31" s="163"/>
      <c r="AA31" s="163"/>
      <c r="AB31" s="164">
        <f t="shared" si="3"/>
        <v>0</v>
      </c>
      <c r="AC31" s="165"/>
      <c r="AD31" s="165"/>
      <c r="AE31" s="165"/>
      <c r="AF31" s="165"/>
      <c r="AG31" s="165"/>
      <c r="AH31" s="165"/>
      <c r="AI31" s="166"/>
      <c r="AJ31" s="166"/>
      <c r="AK31" s="166"/>
      <c r="AL31" s="166"/>
      <c r="AM31" s="166"/>
      <c r="AN31" s="167">
        <f t="shared" si="0"/>
        <v>0</v>
      </c>
      <c r="AO31" s="168"/>
      <c r="AP31" s="164">
        <f t="shared" si="2"/>
        <v>0</v>
      </c>
    </row>
    <row r="32" spans="1:42" ht="16.5">
      <c r="A32" s="159" t="s">
        <v>515</v>
      </c>
      <c r="B32" s="169"/>
      <c r="C32" s="169"/>
      <c r="D32" s="169"/>
      <c r="E32" s="169"/>
      <c r="F32" s="169"/>
      <c r="G32" s="169"/>
      <c r="H32" s="169"/>
      <c r="I32" s="169">
        <v>90000</v>
      </c>
      <c r="J32" s="169"/>
      <c r="K32" s="169"/>
      <c r="L32" s="169"/>
      <c r="M32" s="169"/>
      <c r="N32" s="169"/>
      <c r="O32" s="169"/>
      <c r="P32" s="161"/>
      <c r="Q32" s="161"/>
      <c r="R32" s="161">
        <f t="shared" si="1"/>
        <v>90000</v>
      </c>
      <c r="S32" s="162"/>
      <c r="T32" s="162"/>
      <c r="U32" s="162"/>
      <c r="V32" s="162"/>
      <c r="W32" s="162"/>
      <c r="X32" s="162"/>
      <c r="Y32" s="162"/>
      <c r="Z32" s="163"/>
      <c r="AA32" s="163"/>
      <c r="AB32" s="164">
        <f t="shared" si="3"/>
        <v>0</v>
      </c>
      <c r="AC32" s="165"/>
      <c r="AD32" s="165"/>
      <c r="AE32" s="165"/>
      <c r="AF32" s="165"/>
      <c r="AG32" s="165"/>
      <c r="AH32" s="165"/>
      <c r="AI32" s="166"/>
      <c r="AJ32" s="166"/>
      <c r="AK32" s="166"/>
      <c r="AL32" s="166"/>
      <c r="AM32" s="166"/>
      <c r="AN32" s="167">
        <f t="shared" si="0"/>
        <v>0</v>
      </c>
      <c r="AO32" s="168"/>
      <c r="AP32" s="164">
        <f t="shared" si="2"/>
        <v>90000</v>
      </c>
    </row>
    <row r="33" spans="1:42" ht="16.5">
      <c r="A33" s="159" t="s">
        <v>516</v>
      </c>
      <c r="B33" s="169"/>
      <c r="C33" s="169"/>
      <c r="D33" s="169"/>
      <c r="E33" s="169"/>
      <c r="F33" s="169"/>
      <c r="G33" s="169"/>
      <c r="H33" s="169"/>
      <c r="I33" s="169"/>
      <c r="J33" s="169"/>
      <c r="K33" s="169"/>
      <c r="L33" s="169"/>
      <c r="M33" s="169"/>
      <c r="N33" s="169"/>
      <c r="O33" s="169"/>
      <c r="P33" s="161"/>
      <c r="Q33" s="161"/>
      <c r="R33" s="161">
        <f t="shared" si="1"/>
        <v>0</v>
      </c>
      <c r="S33" s="162"/>
      <c r="T33" s="162"/>
      <c r="U33" s="162"/>
      <c r="V33" s="162"/>
      <c r="W33" s="162"/>
      <c r="X33" s="162"/>
      <c r="Y33" s="162"/>
      <c r="Z33" s="163"/>
      <c r="AA33" s="163"/>
      <c r="AB33" s="164">
        <f t="shared" si="3"/>
        <v>0</v>
      </c>
      <c r="AC33" s="165"/>
      <c r="AD33" s="165"/>
      <c r="AE33" s="165"/>
      <c r="AF33" s="165"/>
      <c r="AG33" s="165"/>
      <c r="AH33" s="165"/>
      <c r="AI33" s="166"/>
      <c r="AJ33" s="166"/>
      <c r="AK33" s="166"/>
      <c r="AL33" s="166"/>
      <c r="AM33" s="166"/>
      <c r="AN33" s="167">
        <f t="shared" si="0"/>
        <v>0</v>
      </c>
      <c r="AO33" s="168"/>
      <c r="AP33" s="164">
        <f t="shared" si="2"/>
        <v>0</v>
      </c>
    </row>
    <row r="34" spans="1:42" ht="16.5">
      <c r="A34" s="159" t="s">
        <v>517</v>
      </c>
      <c r="B34" s="169"/>
      <c r="C34" s="169"/>
      <c r="D34" s="169"/>
      <c r="E34" s="169"/>
      <c r="F34" s="169"/>
      <c r="G34" s="169"/>
      <c r="H34" s="169"/>
      <c r="I34" s="169"/>
      <c r="J34" s="169"/>
      <c r="K34" s="169"/>
      <c r="L34" s="169"/>
      <c r="M34" s="169"/>
      <c r="N34" s="169"/>
      <c r="O34" s="169"/>
      <c r="P34" s="161"/>
      <c r="Q34" s="161"/>
      <c r="R34" s="161">
        <f t="shared" si="1"/>
        <v>0</v>
      </c>
      <c r="S34" s="162"/>
      <c r="T34" s="162"/>
      <c r="U34" s="162"/>
      <c r="V34" s="162"/>
      <c r="W34" s="162"/>
      <c r="X34" s="162"/>
      <c r="Y34" s="162"/>
      <c r="Z34" s="163"/>
      <c r="AA34" s="163"/>
      <c r="AB34" s="164">
        <f t="shared" si="3"/>
        <v>0</v>
      </c>
      <c r="AC34" s="165"/>
      <c r="AD34" s="165"/>
      <c r="AE34" s="165"/>
      <c r="AF34" s="165"/>
      <c r="AG34" s="165"/>
      <c r="AH34" s="165"/>
      <c r="AI34" s="166"/>
      <c r="AJ34" s="166"/>
      <c r="AK34" s="166"/>
      <c r="AL34" s="166"/>
      <c r="AM34" s="166"/>
      <c r="AN34" s="167">
        <f t="shared" si="0"/>
        <v>0</v>
      </c>
      <c r="AO34" s="168"/>
      <c r="AP34" s="164">
        <f t="shared" si="2"/>
        <v>0</v>
      </c>
    </row>
    <row r="35" spans="1:42" ht="16.5">
      <c r="A35" s="159" t="s">
        <v>518</v>
      </c>
      <c r="B35" s="169"/>
      <c r="C35" s="169"/>
      <c r="D35" s="169"/>
      <c r="E35" s="169"/>
      <c r="F35" s="169"/>
      <c r="G35" s="169"/>
      <c r="H35" s="169"/>
      <c r="I35" s="169"/>
      <c r="J35" s="169"/>
      <c r="K35" s="169"/>
      <c r="L35" s="169"/>
      <c r="M35" s="169"/>
      <c r="N35" s="169"/>
      <c r="O35" s="169"/>
      <c r="P35" s="161"/>
      <c r="Q35" s="161"/>
      <c r="R35" s="161">
        <f t="shared" si="1"/>
        <v>0</v>
      </c>
      <c r="S35" s="162"/>
      <c r="T35" s="162"/>
      <c r="U35" s="162"/>
      <c r="V35" s="162"/>
      <c r="W35" s="162"/>
      <c r="X35" s="162"/>
      <c r="Y35" s="162"/>
      <c r="Z35" s="163"/>
      <c r="AA35" s="163"/>
      <c r="AB35" s="164">
        <f t="shared" si="3"/>
        <v>0</v>
      </c>
      <c r="AC35" s="165"/>
      <c r="AD35" s="165"/>
      <c r="AE35" s="165"/>
      <c r="AF35" s="165"/>
      <c r="AG35" s="165"/>
      <c r="AH35" s="165"/>
      <c r="AI35" s="166"/>
      <c r="AJ35" s="166"/>
      <c r="AK35" s="166"/>
      <c r="AL35" s="166"/>
      <c r="AM35" s="166"/>
      <c r="AN35" s="167">
        <f t="shared" si="0"/>
        <v>0</v>
      </c>
      <c r="AO35" s="168"/>
      <c r="AP35" s="164">
        <f t="shared" si="2"/>
        <v>0</v>
      </c>
    </row>
    <row r="36" spans="1:42" ht="16.5">
      <c r="A36" s="159" t="s">
        <v>519</v>
      </c>
      <c r="B36" s="169"/>
      <c r="C36" s="169"/>
      <c r="D36" s="169"/>
      <c r="E36" s="169"/>
      <c r="F36" s="169"/>
      <c r="G36" s="169"/>
      <c r="H36" s="169"/>
      <c r="I36" s="169"/>
      <c r="J36" s="169"/>
      <c r="K36" s="169"/>
      <c r="L36" s="169"/>
      <c r="M36" s="169"/>
      <c r="N36" s="169"/>
      <c r="O36" s="169"/>
      <c r="P36" s="161"/>
      <c r="Q36" s="161"/>
      <c r="R36" s="161">
        <f t="shared" si="1"/>
        <v>0</v>
      </c>
      <c r="S36" s="162"/>
      <c r="T36" s="162"/>
      <c r="U36" s="162"/>
      <c r="V36" s="162"/>
      <c r="W36" s="162"/>
      <c r="X36" s="162"/>
      <c r="Y36" s="162"/>
      <c r="Z36" s="163"/>
      <c r="AA36" s="163"/>
      <c r="AB36" s="164">
        <f t="shared" si="3"/>
        <v>0</v>
      </c>
      <c r="AC36" s="165"/>
      <c r="AD36" s="165"/>
      <c r="AE36" s="165"/>
      <c r="AF36" s="165"/>
      <c r="AG36" s="165"/>
      <c r="AH36" s="165"/>
      <c r="AI36" s="166"/>
      <c r="AJ36" s="166"/>
      <c r="AK36" s="166"/>
      <c r="AL36" s="166"/>
      <c r="AM36" s="166"/>
      <c r="AN36" s="167">
        <f t="shared" si="0"/>
        <v>0</v>
      </c>
      <c r="AO36" s="168"/>
      <c r="AP36" s="164">
        <f t="shared" si="2"/>
        <v>0</v>
      </c>
    </row>
    <row r="37" spans="1:42" ht="16.5">
      <c r="A37" s="159" t="s">
        <v>520</v>
      </c>
      <c r="B37" s="169"/>
      <c r="C37" s="169"/>
      <c r="D37" s="169"/>
      <c r="E37" s="169"/>
      <c r="F37" s="169"/>
      <c r="G37" s="169"/>
      <c r="H37" s="169"/>
      <c r="I37" s="169"/>
      <c r="J37" s="169"/>
      <c r="K37" s="169"/>
      <c r="L37" s="169"/>
      <c r="M37" s="169"/>
      <c r="N37" s="169"/>
      <c r="O37" s="169"/>
      <c r="P37" s="161"/>
      <c r="Q37" s="161"/>
      <c r="R37" s="161">
        <f t="shared" si="1"/>
        <v>0</v>
      </c>
      <c r="S37" s="162"/>
      <c r="T37" s="162"/>
      <c r="U37" s="162"/>
      <c r="V37" s="162"/>
      <c r="W37" s="162"/>
      <c r="X37" s="162"/>
      <c r="Y37" s="162"/>
      <c r="Z37" s="163"/>
      <c r="AA37" s="163"/>
      <c r="AB37" s="164">
        <f t="shared" si="3"/>
        <v>0</v>
      </c>
      <c r="AC37" s="165"/>
      <c r="AD37" s="165"/>
      <c r="AE37" s="165"/>
      <c r="AF37" s="165"/>
      <c r="AG37" s="165"/>
      <c r="AH37" s="165"/>
      <c r="AI37" s="166"/>
      <c r="AJ37" s="166"/>
      <c r="AK37" s="166"/>
      <c r="AL37" s="166"/>
      <c r="AM37" s="166"/>
      <c r="AN37" s="167">
        <f t="shared" si="0"/>
        <v>0</v>
      </c>
      <c r="AO37" s="168"/>
      <c r="AP37" s="164">
        <f t="shared" si="2"/>
        <v>0</v>
      </c>
    </row>
    <row r="38" spans="1:42" ht="16.5">
      <c r="A38" s="159" t="s">
        <v>521</v>
      </c>
      <c r="B38" s="169">
        <v>740000</v>
      </c>
      <c r="C38" s="169">
        <v>250000</v>
      </c>
      <c r="D38" s="169">
        <v>474500</v>
      </c>
      <c r="E38" s="169">
        <v>450370</v>
      </c>
      <c r="F38" s="169">
        <v>100000</v>
      </c>
      <c r="G38" s="169"/>
      <c r="H38" s="169"/>
      <c r="I38" s="169"/>
      <c r="J38" s="169"/>
      <c r="K38" s="169"/>
      <c r="L38" s="169"/>
      <c r="M38" s="169"/>
      <c r="N38" s="169"/>
      <c r="O38" s="169"/>
      <c r="P38" s="161"/>
      <c r="Q38" s="161"/>
      <c r="R38" s="161">
        <f t="shared" si="1"/>
        <v>2014870</v>
      </c>
      <c r="S38" s="162"/>
      <c r="T38" s="162"/>
      <c r="U38" s="162"/>
      <c r="V38" s="162"/>
      <c r="W38" s="162"/>
      <c r="X38" s="162"/>
      <c r="Y38" s="162"/>
      <c r="Z38" s="163"/>
      <c r="AA38" s="163"/>
      <c r="AB38" s="164">
        <f t="shared" si="3"/>
        <v>0</v>
      </c>
      <c r="AC38" s="165"/>
      <c r="AD38" s="165"/>
      <c r="AE38" s="165"/>
      <c r="AF38" s="165"/>
      <c r="AG38" s="165"/>
      <c r="AH38" s="165"/>
      <c r="AI38" s="166"/>
      <c r="AJ38" s="166"/>
      <c r="AK38" s="166"/>
      <c r="AL38" s="166"/>
      <c r="AM38" s="166"/>
      <c r="AN38" s="167">
        <f t="shared" si="0"/>
        <v>0</v>
      </c>
      <c r="AO38" s="168"/>
      <c r="AP38" s="164">
        <f t="shared" si="2"/>
        <v>2014870</v>
      </c>
    </row>
    <row r="39" spans="1:42" ht="16.5">
      <c r="A39" s="159" t="s">
        <v>522</v>
      </c>
      <c r="B39" s="169"/>
      <c r="C39" s="169"/>
      <c r="D39" s="169"/>
      <c r="E39" s="169"/>
      <c r="F39" s="169"/>
      <c r="G39" s="169"/>
      <c r="H39" s="169"/>
      <c r="I39" s="169"/>
      <c r="J39" s="169"/>
      <c r="K39" s="169"/>
      <c r="L39" s="169"/>
      <c r="M39" s="169"/>
      <c r="N39" s="169"/>
      <c r="O39" s="169"/>
      <c r="P39" s="161"/>
      <c r="Q39" s="161"/>
      <c r="R39" s="161">
        <f t="shared" si="1"/>
        <v>0</v>
      </c>
      <c r="S39" s="162"/>
      <c r="T39" s="162"/>
      <c r="U39" s="162"/>
      <c r="V39" s="162"/>
      <c r="W39" s="162"/>
      <c r="X39" s="162"/>
      <c r="Y39" s="162"/>
      <c r="Z39" s="163"/>
      <c r="AA39" s="163"/>
      <c r="AB39" s="164">
        <f t="shared" si="3"/>
        <v>0</v>
      </c>
      <c r="AC39" s="170"/>
      <c r="AD39" s="170"/>
      <c r="AE39" s="170"/>
      <c r="AF39" s="170"/>
      <c r="AG39" s="170"/>
      <c r="AH39" s="170"/>
      <c r="AI39" s="166"/>
      <c r="AJ39" s="166"/>
      <c r="AK39" s="166"/>
      <c r="AL39" s="166"/>
      <c r="AM39" s="166"/>
      <c r="AN39" s="167">
        <f t="shared" si="0"/>
        <v>0</v>
      </c>
      <c r="AO39" s="168"/>
      <c r="AP39" s="164">
        <f t="shared" si="2"/>
        <v>0</v>
      </c>
    </row>
    <row r="40" spans="1:42" ht="16.5">
      <c r="A40" s="172"/>
      <c r="B40" s="163"/>
      <c r="C40" s="163"/>
      <c r="D40" s="163"/>
      <c r="E40" s="163"/>
      <c r="F40" s="163"/>
      <c r="G40" s="163"/>
      <c r="H40" s="163"/>
      <c r="I40" s="163"/>
      <c r="J40" s="163"/>
      <c r="K40" s="163"/>
      <c r="L40" s="163"/>
      <c r="M40" s="163"/>
      <c r="N40" s="163"/>
      <c r="O40" s="163"/>
      <c r="P40" s="173"/>
      <c r="Q40" s="173"/>
      <c r="R40" s="164"/>
      <c r="S40" s="162"/>
      <c r="T40" s="162"/>
      <c r="U40" s="162"/>
      <c r="V40" s="162"/>
      <c r="W40" s="162"/>
      <c r="X40" s="162"/>
      <c r="Y40" s="162"/>
      <c r="Z40" s="163"/>
      <c r="AA40" s="163"/>
      <c r="AB40" s="164"/>
      <c r="AC40" s="165"/>
      <c r="AD40" s="165"/>
      <c r="AE40" s="165"/>
      <c r="AF40" s="165"/>
      <c r="AG40" s="165"/>
      <c r="AH40" s="165"/>
      <c r="AI40" s="166"/>
      <c r="AJ40" s="166"/>
      <c r="AK40" s="166"/>
      <c r="AL40" s="166"/>
      <c r="AM40" s="166"/>
      <c r="AN40" s="167"/>
      <c r="AO40" s="168"/>
      <c r="AP40" s="164"/>
    </row>
    <row r="41" spans="1:42" s="181" customFormat="1" ht="16.5">
      <c r="A41" s="174" t="s">
        <v>37</v>
      </c>
      <c r="B41" s="175">
        <f aca="true" t="shared" si="4" ref="B41:P41">SUM(B20:B39)</f>
        <v>740000</v>
      </c>
      <c r="C41" s="175">
        <f t="shared" si="4"/>
        <v>250000</v>
      </c>
      <c r="D41" s="175">
        <f t="shared" si="4"/>
        <v>474500</v>
      </c>
      <c r="E41" s="175">
        <f t="shared" si="4"/>
        <v>450370</v>
      </c>
      <c r="F41" s="175">
        <f t="shared" si="4"/>
        <v>100000</v>
      </c>
      <c r="G41" s="175">
        <f t="shared" si="4"/>
        <v>10004679</v>
      </c>
      <c r="H41" s="175">
        <f t="shared" si="4"/>
        <v>0</v>
      </c>
      <c r="I41" s="175">
        <f t="shared" si="4"/>
        <v>1685000</v>
      </c>
      <c r="J41" s="175">
        <f t="shared" si="4"/>
        <v>0</v>
      </c>
      <c r="K41" s="175">
        <f t="shared" si="4"/>
        <v>100000</v>
      </c>
      <c r="L41" s="175">
        <f t="shared" si="4"/>
        <v>0</v>
      </c>
      <c r="M41" s="175">
        <f t="shared" si="4"/>
        <v>0</v>
      </c>
      <c r="N41" s="175">
        <f t="shared" si="4"/>
        <v>0</v>
      </c>
      <c r="O41" s="175">
        <f t="shared" si="4"/>
        <v>0</v>
      </c>
      <c r="P41" s="175">
        <f t="shared" si="4"/>
        <v>0</v>
      </c>
      <c r="Q41" s="175">
        <f>SUM(Q20+Q21+Q22+Q23+Q24+Q25+Q26+Q27+Q28+Q29+Q30+Q31+Q32+Q33+Q34+Q35+Q36+Q37+Q38+Q39)</f>
        <v>0</v>
      </c>
      <c r="R41" s="176">
        <f>SUM(R20+R21+R22+R23+R24+R25+R26+R27+R28+R29+R30+R31+R32+R33+R34+R35+R36+R37+R38+R39)</f>
        <v>13804549</v>
      </c>
      <c r="S41" s="177">
        <f>SUM(S20:S39)</f>
        <v>0</v>
      </c>
      <c r="T41" s="177">
        <f>SUM(T20+T21+T22+T23+T24+T25+T26+T27+T28+T29+T30+T31+T32+T33+T34+T35+T36+T37+T38+T39)</f>
        <v>0</v>
      </c>
      <c r="U41" s="177">
        <f>SUM(U20+U21+U22+U23+U24+U25+U26+U27+U28+U29+U30+U31+U32+U33+U34+U35+U36+U37+U38+U39)</f>
        <v>0</v>
      </c>
      <c r="V41" s="177">
        <f>SUM(V20+V21+V22+V23+V24+V25+V26+V27+V28+V29+V30+V31+V32+V33+V34+V35+V36+V37+V38+V39)</f>
        <v>0</v>
      </c>
      <c r="W41" s="177">
        <f>SUM(W20+W21+W22+W23+W24+W25+W26+W27+W28+W29+W30+W31+W32+W33+W34+W35+W36+W37+W38+W39)</f>
        <v>0</v>
      </c>
      <c r="X41" s="177">
        <f>SUM(X20+X21+X22+X23+X24+X25+X26+X27+X28+X29+X30+X31+X32+X33+X34+X35+X36+X37+X38+X39)</f>
        <v>0</v>
      </c>
      <c r="Y41" s="177">
        <f>SUM(Y20:Y39)</f>
        <v>0</v>
      </c>
      <c r="Z41" s="175">
        <f>SUM(Z20:Z39)</f>
        <v>0</v>
      </c>
      <c r="AA41" s="175">
        <f>SUM(AA20:AA39)</f>
        <v>0</v>
      </c>
      <c r="AB41" s="175">
        <f>SUM(AB20:AB39)</f>
        <v>0</v>
      </c>
      <c r="AC41" s="178">
        <f aca="true" t="shared" si="5" ref="AC41:AN41">SUM(AC20+AC21+AC22+AC23+AC24+AC25+AC26+AC27+AC28+AC29+AC30+AC31+AC32+AC33+AC34+AC35+AC36+AC37+AC38+AC39)</f>
        <v>0</v>
      </c>
      <c r="AD41" s="178">
        <f t="shared" si="5"/>
        <v>0</v>
      </c>
      <c r="AE41" s="178">
        <f t="shared" si="5"/>
        <v>0</v>
      </c>
      <c r="AF41" s="178">
        <f t="shared" si="5"/>
        <v>0</v>
      </c>
      <c r="AG41" s="178">
        <f t="shared" si="5"/>
        <v>0</v>
      </c>
      <c r="AH41" s="178">
        <f t="shared" si="5"/>
        <v>0</v>
      </c>
      <c r="AI41" s="177">
        <f t="shared" si="5"/>
        <v>0</v>
      </c>
      <c r="AJ41" s="177"/>
      <c r="AK41" s="177"/>
      <c r="AL41" s="177">
        <f t="shared" si="5"/>
        <v>0</v>
      </c>
      <c r="AM41" s="177"/>
      <c r="AN41" s="179">
        <f t="shared" si="5"/>
        <v>0</v>
      </c>
      <c r="AO41" s="180"/>
      <c r="AP41" s="176">
        <f>SUM(AP20:AP39)</f>
        <v>13804549</v>
      </c>
    </row>
    <row r="42" spans="1:42" ht="16.5">
      <c r="A42" s="182"/>
      <c r="B42" s="183"/>
      <c r="C42" s="183"/>
      <c r="D42" s="183"/>
      <c r="E42" s="183"/>
      <c r="F42" s="183"/>
      <c r="G42" s="183"/>
      <c r="H42" s="183"/>
      <c r="I42" s="183"/>
      <c r="J42" s="183"/>
      <c r="K42" s="183"/>
      <c r="L42" s="183"/>
      <c r="M42" s="183"/>
      <c r="N42" s="183"/>
      <c r="O42" s="183"/>
      <c r="P42" s="184"/>
      <c r="Q42" s="184"/>
      <c r="R42" s="185"/>
      <c r="S42" s="186"/>
      <c r="T42" s="187"/>
      <c r="U42" s="186"/>
      <c r="V42" s="186"/>
      <c r="W42" s="186"/>
      <c r="X42" s="186"/>
      <c r="Y42" s="186"/>
      <c r="Z42" s="186"/>
      <c r="AA42" s="186"/>
      <c r="AB42" s="188"/>
      <c r="AC42" s="189"/>
      <c r="AD42" s="189"/>
      <c r="AE42" s="189"/>
      <c r="AF42" s="189"/>
      <c r="AG42" s="189"/>
      <c r="AH42" s="189"/>
      <c r="AI42" s="190"/>
      <c r="AJ42" s="190"/>
      <c r="AK42" s="190"/>
      <c r="AL42" s="190"/>
      <c r="AM42" s="190"/>
      <c r="AN42" s="191"/>
      <c r="AO42" s="188"/>
      <c r="AP42" s="191"/>
    </row>
    <row r="43" spans="1:42" ht="16.5" hidden="1">
      <c r="A43" s="182" t="s">
        <v>523</v>
      </c>
      <c r="B43" s="183"/>
      <c r="C43" s="183"/>
      <c r="D43" s="183"/>
      <c r="E43" s="183"/>
      <c r="F43" s="183"/>
      <c r="G43" s="183"/>
      <c r="H43" s="183"/>
      <c r="I43" s="183"/>
      <c r="J43" s="183"/>
      <c r="K43" s="183"/>
      <c r="L43" s="183"/>
      <c r="M43" s="183"/>
      <c r="N43" s="183"/>
      <c r="O43" s="183"/>
      <c r="P43" s="184"/>
      <c r="Q43" s="184"/>
      <c r="R43" s="185"/>
      <c r="S43" s="186"/>
      <c r="T43" s="187"/>
      <c r="U43" s="186"/>
      <c r="V43" s="186"/>
      <c r="W43" s="186"/>
      <c r="X43" s="186"/>
      <c r="Y43" s="186"/>
      <c r="Z43" s="186"/>
      <c r="AA43" s="186"/>
      <c r="AB43" s="188"/>
      <c r="AC43" s="189"/>
      <c r="AD43" s="189"/>
      <c r="AE43" s="189"/>
      <c r="AF43" s="189"/>
      <c r="AG43" s="189"/>
      <c r="AH43" s="189"/>
      <c r="AI43" s="189"/>
      <c r="AJ43" s="189"/>
      <c r="AK43" s="189"/>
      <c r="AL43" s="189"/>
      <c r="AM43" s="189"/>
      <c r="AN43" s="188"/>
      <c r="AO43" s="188"/>
      <c r="AP43" s="191"/>
    </row>
    <row r="44" spans="1:42" ht="16.5" hidden="1">
      <c r="A44" s="192" t="s">
        <v>524</v>
      </c>
      <c r="B44" s="183"/>
      <c r="C44" s="183"/>
      <c r="D44" s="183"/>
      <c r="E44" s="183"/>
      <c r="F44" s="183"/>
      <c r="G44" s="183"/>
      <c r="H44" s="183"/>
      <c r="I44" s="183"/>
      <c r="J44" s="183"/>
      <c r="K44" s="183"/>
      <c r="L44" s="183"/>
      <c r="M44" s="183"/>
      <c r="N44" s="183"/>
      <c r="O44" s="183"/>
      <c r="P44" s="184"/>
      <c r="Q44" s="184"/>
      <c r="R44" s="185"/>
      <c r="S44" s="186"/>
      <c r="T44" s="187"/>
      <c r="U44" s="186"/>
      <c r="V44" s="186"/>
      <c r="W44" s="186"/>
      <c r="X44" s="186"/>
      <c r="Y44" s="186"/>
      <c r="Z44" s="187"/>
      <c r="AA44" s="187"/>
      <c r="AB44" s="188">
        <f>Z44+AA44</f>
        <v>0</v>
      </c>
      <c r="AC44" s="189"/>
      <c r="AD44" s="189"/>
      <c r="AE44" s="189"/>
      <c r="AF44" s="189"/>
      <c r="AG44" s="189"/>
      <c r="AH44" s="189"/>
      <c r="AI44" s="189"/>
      <c r="AJ44" s="189"/>
      <c r="AK44" s="189"/>
      <c r="AL44" s="189"/>
      <c r="AM44" s="189"/>
      <c r="AN44" s="167">
        <f>AC44+AF44+AG44+AL44+AH44+AI44</f>
        <v>0</v>
      </c>
      <c r="AO44" s="188"/>
      <c r="AP44" s="167">
        <f>SUM(P44+AB44+AN44)</f>
        <v>0</v>
      </c>
    </row>
    <row r="45" spans="1:42" ht="16.5" hidden="1">
      <c r="A45" s="193" t="s">
        <v>525</v>
      </c>
      <c r="B45" s="194"/>
      <c r="C45" s="194"/>
      <c r="D45" s="194"/>
      <c r="E45" s="194"/>
      <c r="F45" s="194"/>
      <c r="G45" s="194"/>
      <c r="H45" s="194"/>
      <c r="I45" s="194"/>
      <c r="J45" s="194"/>
      <c r="K45" s="194"/>
      <c r="L45" s="194"/>
      <c r="M45" s="194"/>
      <c r="N45" s="194"/>
      <c r="O45" s="194"/>
      <c r="P45" s="184"/>
      <c r="Q45" s="184"/>
      <c r="R45" s="185"/>
      <c r="S45" s="186"/>
      <c r="T45" s="187"/>
      <c r="U45" s="186"/>
      <c r="V45" s="186"/>
      <c r="W45" s="186"/>
      <c r="X45" s="186"/>
      <c r="Y45" s="186"/>
      <c r="Z45" s="187"/>
      <c r="AA45" s="187"/>
      <c r="AB45" s="167">
        <f>SUM(S45:Z45)</f>
        <v>0</v>
      </c>
      <c r="AC45" s="189"/>
      <c r="AD45" s="189"/>
      <c r="AE45" s="189"/>
      <c r="AF45" s="189"/>
      <c r="AG45" s="189"/>
      <c r="AH45" s="189"/>
      <c r="AI45" s="189"/>
      <c r="AJ45" s="189"/>
      <c r="AK45" s="189"/>
      <c r="AL45" s="190"/>
      <c r="AM45" s="190"/>
      <c r="AN45" s="167">
        <f>AC45+AF45+AG45+AL45+AH45+AI45</f>
        <v>0</v>
      </c>
      <c r="AO45" s="168"/>
      <c r="AP45" s="167">
        <f>SUM(P45+AB45+AN45)</f>
        <v>0</v>
      </c>
    </row>
    <row r="46" spans="1:42" ht="25.5" hidden="1">
      <c r="A46" s="193" t="s">
        <v>526</v>
      </c>
      <c r="B46" s="194"/>
      <c r="C46" s="194"/>
      <c r="D46" s="194"/>
      <c r="E46" s="194"/>
      <c r="F46" s="194"/>
      <c r="G46" s="194"/>
      <c r="H46" s="194"/>
      <c r="I46" s="194"/>
      <c r="J46" s="194"/>
      <c r="K46" s="194"/>
      <c r="L46" s="194"/>
      <c r="M46" s="194"/>
      <c r="N46" s="194"/>
      <c r="O46" s="194"/>
      <c r="P46" s="195"/>
      <c r="Q46" s="195"/>
      <c r="R46" s="161">
        <f>SUM(B46:Q46)</f>
        <v>0</v>
      </c>
      <c r="S46" s="196"/>
      <c r="T46" s="187"/>
      <c r="U46" s="187"/>
      <c r="V46" s="187"/>
      <c r="W46" s="187"/>
      <c r="X46" s="187"/>
      <c r="Y46" s="196"/>
      <c r="Z46" s="187"/>
      <c r="AA46" s="187"/>
      <c r="AB46" s="167">
        <f>SUM(S46:Y46)</f>
        <v>0</v>
      </c>
      <c r="AC46" s="170"/>
      <c r="AD46" s="170"/>
      <c r="AE46" s="170"/>
      <c r="AF46" s="170"/>
      <c r="AG46" s="166"/>
      <c r="AH46" s="165"/>
      <c r="AI46" s="166"/>
      <c r="AJ46" s="165"/>
      <c r="AK46" s="165"/>
      <c r="AL46" s="166"/>
      <c r="AM46" s="166"/>
      <c r="AN46" s="167">
        <f>AC46+AF46+AG46+AL46+AH46+AI46</f>
        <v>0</v>
      </c>
      <c r="AO46" s="168"/>
      <c r="AP46" s="167">
        <f>SUM(P46+AB46+AN46)</f>
        <v>0</v>
      </c>
    </row>
    <row r="47" spans="1:42" ht="16.5" hidden="1">
      <c r="A47" s="193" t="s">
        <v>79</v>
      </c>
      <c r="B47" s="194"/>
      <c r="C47" s="194"/>
      <c r="D47" s="194"/>
      <c r="E47" s="194"/>
      <c r="F47" s="194"/>
      <c r="G47" s="194"/>
      <c r="H47" s="194"/>
      <c r="I47" s="194"/>
      <c r="J47" s="194"/>
      <c r="K47" s="194"/>
      <c r="L47" s="194"/>
      <c r="M47" s="194"/>
      <c r="N47" s="194"/>
      <c r="O47" s="194"/>
      <c r="P47" s="195"/>
      <c r="Q47" s="195"/>
      <c r="R47" s="161">
        <f>SUM(B47:Q47)</f>
        <v>0</v>
      </c>
      <c r="S47" s="196"/>
      <c r="T47" s="187"/>
      <c r="U47" s="187"/>
      <c r="V47" s="187"/>
      <c r="W47" s="187"/>
      <c r="X47" s="187"/>
      <c r="Y47" s="196"/>
      <c r="Z47" s="187"/>
      <c r="AA47" s="187"/>
      <c r="AB47" s="167">
        <f>SUM(S47:Y47)</f>
        <v>0</v>
      </c>
      <c r="AC47" s="166"/>
      <c r="AD47" s="166"/>
      <c r="AE47" s="166"/>
      <c r="AF47" s="166"/>
      <c r="AG47" s="166"/>
      <c r="AH47" s="166"/>
      <c r="AI47" s="166"/>
      <c r="AJ47" s="166"/>
      <c r="AK47" s="166"/>
      <c r="AL47" s="166"/>
      <c r="AM47" s="166"/>
      <c r="AN47" s="167">
        <f>AC47+AF47+AG47+AL47+AH47+AI47+AM47</f>
        <v>0</v>
      </c>
      <c r="AO47" s="167"/>
      <c r="AP47" s="167">
        <f>SUM(P47+AB47+AN47)</f>
        <v>0</v>
      </c>
    </row>
    <row r="48" spans="1:42" ht="18" customHeight="1" hidden="1">
      <c r="A48" s="197" t="s">
        <v>527</v>
      </c>
      <c r="B48" s="194"/>
      <c r="C48" s="194"/>
      <c r="D48" s="194"/>
      <c r="E48" s="194"/>
      <c r="F48" s="194"/>
      <c r="G48" s="194"/>
      <c r="H48" s="194"/>
      <c r="I48" s="194"/>
      <c r="J48" s="194"/>
      <c r="K48" s="194"/>
      <c r="L48" s="194"/>
      <c r="M48" s="194"/>
      <c r="N48" s="194"/>
      <c r="O48" s="194"/>
      <c r="P48" s="195"/>
      <c r="Q48" s="195"/>
      <c r="R48" s="161">
        <f>SUM(B48:Q48)</f>
        <v>0</v>
      </c>
      <c r="S48" s="187"/>
      <c r="T48" s="187"/>
      <c r="U48" s="187"/>
      <c r="V48" s="187"/>
      <c r="W48" s="187"/>
      <c r="X48" s="187"/>
      <c r="Y48" s="186"/>
      <c r="Z48" s="186"/>
      <c r="AA48" s="186"/>
      <c r="AB48" s="167">
        <f>SUM(S48:Y48)</f>
        <v>0</v>
      </c>
      <c r="AC48" s="166"/>
      <c r="AD48" s="166"/>
      <c r="AE48" s="166"/>
      <c r="AF48" s="166"/>
      <c r="AG48" s="166"/>
      <c r="AH48" s="166"/>
      <c r="AI48" s="166"/>
      <c r="AJ48" s="166"/>
      <c r="AK48" s="166"/>
      <c r="AL48" s="166"/>
      <c r="AM48" s="166"/>
      <c r="AN48" s="167">
        <f>AC48+AF48+AG48+AL48+AH48+AI48+AJ48</f>
        <v>0</v>
      </c>
      <c r="AO48" s="167"/>
      <c r="AP48" s="167">
        <f>SUM(P48+AB48+AN48)</f>
        <v>0</v>
      </c>
    </row>
    <row r="49" spans="1:42" s="207" customFormat="1" ht="108" customHeight="1">
      <c r="A49" s="198" t="s">
        <v>528</v>
      </c>
      <c r="B49" s="199"/>
      <c r="C49" s="199"/>
      <c r="D49" s="199"/>
      <c r="E49" s="199"/>
      <c r="F49" s="199"/>
      <c r="G49" s="199"/>
      <c r="H49" s="199"/>
      <c r="I49" s="200">
        <v>44000</v>
      </c>
      <c r="J49" s="200"/>
      <c r="K49" s="201"/>
      <c r="L49" s="201"/>
      <c r="M49" s="201"/>
      <c r="N49" s="201"/>
      <c r="O49" s="201"/>
      <c r="P49" s="202"/>
      <c r="Q49" s="203"/>
      <c r="R49" s="204">
        <f>B49+G49+I49+J49+N49+O49</f>
        <v>44000</v>
      </c>
      <c r="S49" s="205"/>
      <c r="T49" s="205"/>
      <c r="U49" s="205"/>
      <c r="V49" s="205"/>
      <c r="W49" s="205"/>
      <c r="X49" s="205"/>
      <c r="Y49" s="205"/>
      <c r="Z49" s="205"/>
      <c r="AA49" s="205"/>
      <c r="AB49" s="202">
        <f>SUM(S49:Y49)</f>
        <v>0</v>
      </c>
      <c r="AC49" s="206"/>
      <c r="AD49" s="206"/>
      <c r="AE49" s="206"/>
      <c r="AF49" s="206"/>
      <c r="AG49" s="203"/>
      <c r="AH49" s="203"/>
      <c r="AI49" s="203"/>
      <c r="AJ49" s="203"/>
      <c r="AK49" s="203"/>
      <c r="AL49" s="203"/>
      <c r="AM49" s="203"/>
      <c r="AN49" s="202">
        <f>AC49+AF49+AG49+AL49+AH49+AI49</f>
        <v>0</v>
      </c>
      <c r="AO49" s="202"/>
      <c r="AP49" s="202">
        <f>R49+Z49</f>
        <v>44000</v>
      </c>
    </row>
    <row r="50" spans="1:42" s="207" customFormat="1" ht="60" customHeight="1" hidden="1">
      <c r="A50" s="198" t="s">
        <v>659</v>
      </c>
      <c r="B50" s="199"/>
      <c r="C50" s="199"/>
      <c r="D50" s="199"/>
      <c r="E50" s="199"/>
      <c r="F50" s="199"/>
      <c r="G50" s="199"/>
      <c r="H50" s="199"/>
      <c r="I50" s="208"/>
      <c r="J50" s="208"/>
      <c r="K50" s="209"/>
      <c r="L50" s="209"/>
      <c r="M50" s="209"/>
      <c r="N50" s="209"/>
      <c r="O50" s="209"/>
      <c r="P50" s="202"/>
      <c r="Q50" s="203"/>
      <c r="R50" s="204">
        <f>B50+G50+I50+J50+N50+O50</f>
        <v>0</v>
      </c>
      <c r="S50" s="210"/>
      <c r="T50" s="210"/>
      <c r="U50" s="210"/>
      <c r="V50" s="210"/>
      <c r="W50" s="210"/>
      <c r="X50" s="210"/>
      <c r="Y50" s="210"/>
      <c r="Z50" s="210"/>
      <c r="AA50" s="210"/>
      <c r="AB50" s="211"/>
      <c r="AC50" s="212"/>
      <c r="AD50" s="212"/>
      <c r="AE50" s="212"/>
      <c r="AF50" s="212"/>
      <c r="AG50" s="213"/>
      <c r="AH50" s="213"/>
      <c r="AI50" s="213"/>
      <c r="AJ50" s="213"/>
      <c r="AK50" s="213"/>
      <c r="AL50" s="213"/>
      <c r="AM50" s="213"/>
      <c r="AN50" s="211"/>
      <c r="AO50" s="211"/>
      <c r="AP50" s="202">
        <f>R50+Z50</f>
        <v>0</v>
      </c>
    </row>
    <row r="51" spans="1:42" ht="60.75" customHeight="1">
      <c r="A51" s="214" t="s">
        <v>529</v>
      </c>
      <c r="B51" s="194"/>
      <c r="C51" s="194"/>
      <c r="D51" s="194"/>
      <c r="E51" s="194"/>
      <c r="F51" s="194"/>
      <c r="G51" s="194"/>
      <c r="H51" s="194"/>
      <c r="I51" s="208">
        <v>350000</v>
      </c>
      <c r="J51" s="209"/>
      <c r="K51" s="209"/>
      <c r="L51" s="209"/>
      <c r="M51" s="209"/>
      <c r="N51" s="209"/>
      <c r="O51" s="209"/>
      <c r="P51" s="215"/>
      <c r="Q51" s="216"/>
      <c r="R51" s="204">
        <f>B51+G51+I51+J51+N51+O51</f>
        <v>350000</v>
      </c>
      <c r="S51" s="217"/>
      <c r="T51" s="217"/>
      <c r="U51" s="217"/>
      <c r="V51" s="217"/>
      <c r="W51" s="217"/>
      <c r="X51" s="217"/>
      <c r="Y51" s="217"/>
      <c r="Z51" s="217"/>
      <c r="AA51" s="217"/>
      <c r="AB51" s="164"/>
      <c r="AC51" s="218"/>
      <c r="AD51" s="218"/>
      <c r="AE51" s="218"/>
      <c r="AF51" s="218"/>
      <c r="AG51" s="219"/>
      <c r="AH51" s="219"/>
      <c r="AI51" s="219"/>
      <c r="AJ51" s="219"/>
      <c r="AK51" s="219"/>
      <c r="AL51" s="219"/>
      <c r="AM51" s="219"/>
      <c r="AN51" s="164"/>
      <c r="AO51" s="164"/>
      <c r="AP51" s="202">
        <f>R51+Z51</f>
        <v>350000</v>
      </c>
    </row>
    <row r="52" spans="1:42" ht="136.5" customHeight="1" hidden="1">
      <c r="A52" s="214" t="s">
        <v>530</v>
      </c>
      <c r="B52" s="220"/>
      <c r="C52" s="220"/>
      <c r="D52" s="220"/>
      <c r="E52" s="220"/>
      <c r="F52" s="220"/>
      <c r="G52" s="220"/>
      <c r="H52" s="220"/>
      <c r="I52" s="221"/>
      <c r="J52" s="221"/>
      <c r="K52" s="221"/>
      <c r="L52" s="221"/>
      <c r="M52" s="221"/>
      <c r="N52" s="221"/>
      <c r="O52" s="221"/>
      <c r="P52" s="222"/>
      <c r="Q52" s="222"/>
      <c r="R52" s="204">
        <f>B52+G52+I52+J52+N52+O52</f>
        <v>0</v>
      </c>
      <c r="S52" s="221"/>
      <c r="T52" s="221"/>
      <c r="U52" s="221"/>
      <c r="V52" s="221"/>
      <c r="W52" s="221"/>
      <c r="X52" s="221"/>
      <c r="Y52" s="221"/>
      <c r="Z52" s="221"/>
      <c r="AA52" s="221"/>
      <c r="AB52" s="222"/>
      <c r="AC52" s="222"/>
      <c r="AD52" s="222"/>
      <c r="AE52" s="222"/>
      <c r="AF52" s="222"/>
      <c r="AG52" s="222"/>
      <c r="AH52" s="222"/>
      <c r="AI52" s="222"/>
      <c r="AJ52" s="222"/>
      <c r="AK52" s="222"/>
      <c r="AL52" s="222"/>
      <c r="AM52" s="222"/>
      <c r="AN52" s="211">
        <f>AC52+AF52+AG52+AL52+AH52+AI52+AK52</f>
        <v>0</v>
      </c>
      <c r="AO52" s="222"/>
      <c r="AP52" s="211">
        <f>R52</f>
        <v>0</v>
      </c>
    </row>
    <row r="53" spans="1:42" s="57" customFormat="1" ht="16.5">
      <c r="A53" s="223" t="s">
        <v>37</v>
      </c>
      <c r="B53" s="224"/>
      <c r="C53" s="224"/>
      <c r="D53" s="224"/>
      <c r="E53" s="224"/>
      <c r="F53" s="224"/>
      <c r="G53" s="224"/>
      <c r="H53" s="224"/>
      <c r="I53" s="225">
        <f>SUM(I44:I52)</f>
        <v>394000</v>
      </c>
      <c r="J53" s="225"/>
      <c r="K53" s="225"/>
      <c r="L53" s="225"/>
      <c r="M53" s="225"/>
      <c r="N53" s="225"/>
      <c r="O53" s="225"/>
      <c r="P53" s="226">
        <f>SUM(P44:P52)</f>
        <v>0</v>
      </c>
      <c r="Q53" s="226"/>
      <c r="R53" s="225">
        <f>R49+R50+R51+R52</f>
        <v>394000</v>
      </c>
      <c r="S53" s="226">
        <f>SUM(S44:S50)</f>
        <v>0</v>
      </c>
      <c r="T53" s="227">
        <f>SUM(T46+T47+T48+T49+T45)</f>
        <v>0</v>
      </c>
      <c r="U53" s="227">
        <f>SUM(U46+U47+U48+U49+U45)</f>
        <v>0</v>
      </c>
      <c r="V53" s="227">
        <f>SUM(V46+V47+V48+V49+V45)</f>
        <v>0</v>
      </c>
      <c r="W53" s="227">
        <f>SUM(W45+W46+W47+W48+W49)</f>
        <v>0</v>
      </c>
      <c r="X53" s="227">
        <f>SUM(X46+X47+X48+X49)</f>
        <v>0</v>
      </c>
      <c r="Y53" s="226">
        <f>SUM(Y44:Y50)</f>
        <v>0</v>
      </c>
      <c r="Z53" s="226">
        <f>SUM(Z44:Z50)</f>
        <v>0</v>
      </c>
      <c r="AA53" s="226">
        <f>SUM(AA44:AA50)</f>
        <v>0</v>
      </c>
      <c r="AB53" s="226">
        <f>SUM(AB44:AB50)</f>
        <v>0</v>
      </c>
      <c r="AC53" s="227">
        <f aca="true" t="shared" si="6" ref="AC53:AH53">SUM(AC46+AC47+AC48+AC49)</f>
        <v>0</v>
      </c>
      <c r="AD53" s="227">
        <f t="shared" si="6"/>
        <v>0</v>
      </c>
      <c r="AE53" s="227">
        <f t="shared" si="6"/>
        <v>0</v>
      </c>
      <c r="AF53" s="227">
        <f t="shared" si="6"/>
        <v>0</v>
      </c>
      <c r="AG53" s="227">
        <f t="shared" si="6"/>
        <v>0</v>
      </c>
      <c r="AH53" s="227">
        <f t="shared" si="6"/>
        <v>0</v>
      </c>
      <c r="AI53" s="227">
        <f>SUM(AI46+AI47+AI48+AI49+AI45+AI44)</f>
        <v>0</v>
      </c>
      <c r="AJ53" s="227">
        <f>SUM(AJ46+AJ47+AJ48+AJ49+AJ45+AJ44)</f>
        <v>0</v>
      </c>
      <c r="AK53" s="227">
        <f>SUM(AK46+AK47+AK48+AK49+AK45+AK44+AK52)</f>
        <v>0</v>
      </c>
      <c r="AL53" s="227">
        <f>SUM(AL46+AL47+AL48+AL49+AL45+AL44)</f>
        <v>0</v>
      </c>
      <c r="AM53" s="227">
        <f>SUM(AM46+AM47+AM48+AM49+AM45+AM44)</f>
        <v>0</v>
      </c>
      <c r="AN53" s="227">
        <f>SUM(AN46+AN47+AN48+AN49+AN45+AN44+AK53)</f>
        <v>0</v>
      </c>
      <c r="AO53" s="227"/>
      <c r="AP53" s="226">
        <f>SUM(AP44:AP52)</f>
        <v>394000</v>
      </c>
    </row>
    <row r="54" spans="1:42" ht="16.5">
      <c r="A54" s="228"/>
      <c r="B54" s="229"/>
      <c r="C54" s="229"/>
      <c r="D54" s="229"/>
      <c r="E54" s="229"/>
      <c r="F54" s="229"/>
      <c r="G54" s="229"/>
      <c r="H54" s="229"/>
      <c r="I54" s="229"/>
      <c r="J54" s="229"/>
      <c r="K54" s="229"/>
      <c r="L54" s="229"/>
      <c r="M54" s="229"/>
      <c r="N54" s="229"/>
      <c r="O54" s="229"/>
      <c r="P54" s="230"/>
      <c r="Q54" s="230"/>
      <c r="R54" s="231"/>
      <c r="S54" s="190"/>
      <c r="T54" s="190"/>
      <c r="U54" s="189"/>
      <c r="V54" s="190"/>
      <c r="W54" s="190"/>
      <c r="X54" s="190"/>
      <c r="Y54" s="190"/>
      <c r="Z54" s="190"/>
      <c r="AA54" s="190"/>
      <c r="AB54" s="191"/>
      <c r="AC54" s="190"/>
      <c r="AD54" s="190"/>
      <c r="AE54" s="190"/>
      <c r="AF54" s="190"/>
      <c r="AG54" s="190"/>
      <c r="AH54" s="190"/>
      <c r="AI54" s="190"/>
      <c r="AJ54" s="190"/>
      <c r="AK54" s="190"/>
      <c r="AL54" s="190"/>
      <c r="AM54" s="190"/>
      <c r="AN54" s="191"/>
      <c r="AO54" s="191"/>
      <c r="AP54" s="191"/>
    </row>
    <row r="55" spans="1:42" ht="16.5">
      <c r="A55" s="228" t="s">
        <v>531</v>
      </c>
      <c r="B55" s="229"/>
      <c r="C55" s="229"/>
      <c r="D55" s="229"/>
      <c r="E55" s="229"/>
      <c r="F55" s="229"/>
      <c r="G55" s="229"/>
      <c r="H55" s="231"/>
      <c r="I55" s="231"/>
      <c r="J55" s="231"/>
      <c r="K55" s="231"/>
      <c r="L55" s="231"/>
      <c r="M55" s="231"/>
      <c r="N55" s="231"/>
      <c r="O55" s="231"/>
      <c r="P55" s="231"/>
      <c r="Q55" s="232"/>
      <c r="R55" s="161">
        <f>SUM(B55:Q55)</f>
        <v>0</v>
      </c>
      <c r="S55" s="219"/>
      <c r="T55" s="219"/>
      <c r="U55" s="219"/>
      <c r="V55" s="219"/>
      <c r="W55" s="219"/>
      <c r="X55" s="219"/>
      <c r="Y55" s="219"/>
      <c r="Z55" s="233">
        <v>3568500</v>
      </c>
      <c r="AA55" s="233"/>
      <c r="AB55" s="164">
        <f>SUM(S55:Z55)</f>
        <v>3568500</v>
      </c>
      <c r="AC55" s="219"/>
      <c r="AD55" s="219"/>
      <c r="AE55" s="219"/>
      <c r="AF55" s="219"/>
      <c r="AG55" s="219"/>
      <c r="AH55" s="219"/>
      <c r="AI55" s="219"/>
      <c r="AJ55" s="219"/>
      <c r="AK55" s="219"/>
      <c r="AL55" s="219"/>
      <c r="AM55" s="219"/>
      <c r="AN55" s="234"/>
      <c r="AO55" s="234"/>
      <c r="AP55" s="164">
        <f>SUM(P55+AB55)</f>
        <v>3568500</v>
      </c>
    </row>
    <row r="56" spans="1:42" ht="16.5">
      <c r="A56" s="228" t="s">
        <v>532</v>
      </c>
      <c r="B56" s="229"/>
      <c r="C56" s="229"/>
      <c r="D56" s="229"/>
      <c r="E56" s="229"/>
      <c r="F56" s="229"/>
      <c r="G56" s="229"/>
      <c r="H56" s="231"/>
      <c r="I56" s="231"/>
      <c r="J56" s="231"/>
      <c r="K56" s="231"/>
      <c r="L56" s="231"/>
      <c r="M56" s="231"/>
      <c r="N56" s="231"/>
      <c r="O56" s="231"/>
      <c r="P56" s="231"/>
      <c r="Q56" s="232"/>
      <c r="R56" s="161">
        <f>SUM(B56:Q56)</f>
        <v>0</v>
      </c>
      <c r="S56" s="219"/>
      <c r="T56" s="219"/>
      <c r="U56" s="219"/>
      <c r="V56" s="219"/>
      <c r="W56" s="219"/>
      <c r="X56" s="219"/>
      <c r="Y56" s="219"/>
      <c r="Z56" s="233">
        <v>1404600</v>
      </c>
      <c r="AA56" s="233"/>
      <c r="AB56" s="164">
        <f>SUM(S56:Z56)</f>
        <v>1404600</v>
      </c>
      <c r="AC56" s="219"/>
      <c r="AD56" s="219"/>
      <c r="AE56" s="219"/>
      <c r="AF56" s="219"/>
      <c r="AG56" s="219"/>
      <c r="AH56" s="219"/>
      <c r="AI56" s="219"/>
      <c r="AJ56" s="219"/>
      <c r="AK56" s="219"/>
      <c r="AL56" s="219"/>
      <c r="AM56" s="219"/>
      <c r="AN56" s="234"/>
      <c r="AO56" s="234"/>
      <c r="AP56" s="164">
        <f>SUM(P56+AB56)</f>
        <v>1404600</v>
      </c>
    </row>
    <row r="57" spans="1:42" ht="16.5">
      <c r="A57" s="228" t="s">
        <v>533</v>
      </c>
      <c r="B57" s="229"/>
      <c r="C57" s="229"/>
      <c r="D57" s="229"/>
      <c r="E57" s="229"/>
      <c r="F57" s="229"/>
      <c r="G57" s="229"/>
      <c r="H57" s="231"/>
      <c r="I57" s="231"/>
      <c r="J57" s="231"/>
      <c r="K57" s="231"/>
      <c r="L57" s="231"/>
      <c r="M57" s="231"/>
      <c r="N57" s="231"/>
      <c r="O57" s="231"/>
      <c r="P57" s="231"/>
      <c r="Q57" s="232"/>
      <c r="R57" s="161">
        <f>SUM(B57:Q57)</f>
        <v>0</v>
      </c>
      <c r="S57" s="219"/>
      <c r="T57" s="219"/>
      <c r="U57" s="219"/>
      <c r="V57" s="219"/>
      <c r="W57" s="219"/>
      <c r="X57" s="219"/>
      <c r="Y57" s="219"/>
      <c r="Z57" s="233">
        <v>641859</v>
      </c>
      <c r="AA57" s="233"/>
      <c r="AB57" s="164">
        <f>SUM(S57:Z57)</f>
        <v>641859</v>
      </c>
      <c r="AC57" s="219"/>
      <c r="AD57" s="219"/>
      <c r="AE57" s="219"/>
      <c r="AF57" s="219"/>
      <c r="AG57" s="219"/>
      <c r="AH57" s="219"/>
      <c r="AI57" s="219"/>
      <c r="AJ57" s="219"/>
      <c r="AK57" s="219"/>
      <c r="AL57" s="219"/>
      <c r="AM57" s="219"/>
      <c r="AN57" s="234"/>
      <c r="AO57" s="234"/>
      <c r="AP57" s="164">
        <f>SUM(P57+AB57)</f>
        <v>641859</v>
      </c>
    </row>
    <row r="58" spans="1:42" ht="16.5">
      <c r="A58" s="228"/>
      <c r="B58" s="229"/>
      <c r="C58" s="229"/>
      <c r="D58" s="229"/>
      <c r="E58" s="229"/>
      <c r="F58" s="229"/>
      <c r="G58" s="229"/>
      <c r="H58" s="231"/>
      <c r="I58" s="231"/>
      <c r="J58" s="231"/>
      <c r="K58" s="231"/>
      <c r="L58" s="231"/>
      <c r="M58" s="231"/>
      <c r="N58" s="231"/>
      <c r="O58" s="231"/>
      <c r="P58" s="231"/>
      <c r="Q58" s="232"/>
      <c r="R58" s="161"/>
      <c r="S58" s="219"/>
      <c r="T58" s="219"/>
      <c r="U58" s="219"/>
      <c r="V58" s="219"/>
      <c r="W58" s="219"/>
      <c r="X58" s="219"/>
      <c r="Y58" s="219"/>
      <c r="Z58" s="233"/>
      <c r="AA58" s="233"/>
      <c r="AB58" s="164"/>
      <c r="AC58" s="219"/>
      <c r="AD58" s="219"/>
      <c r="AE58" s="219"/>
      <c r="AF58" s="219"/>
      <c r="AG58" s="219"/>
      <c r="AH58" s="219"/>
      <c r="AI58" s="219"/>
      <c r="AJ58" s="219"/>
      <c r="AK58" s="219"/>
      <c r="AL58" s="219"/>
      <c r="AM58" s="219"/>
      <c r="AN58" s="234"/>
      <c r="AO58" s="234"/>
      <c r="AP58" s="164"/>
    </row>
    <row r="59" spans="1:42" s="181" customFormat="1" ht="16.5">
      <c r="A59" s="235" t="s">
        <v>37</v>
      </c>
      <c r="B59" s="236"/>
      <c r="C59" s="236"/>
      <c r="D59" s="236"/>
      <c r="E59" s="236"/>
      <c r="F59" s="236"/>
      <c r="G59" s="236"/>
      <c r="H59" s="236"/>
      <c r="I59" s="236"/>
      <c r="J59" s="236"/>
      <c r="K59" s="236"/>
      <c r="L59" s="236"/>
      <c r="M59" s="236"/>
      <c r="N59" s="236"/>
      <c r="O59" s="236"/>
      <c r="P59" s="236">
        <f>SUM(P55:P58)</f>
        <v>0</v>
      </c>
      <c r="Q59" s="237">
        <f>Q55+Q56+Q57+Q58</f>
        <v>0</v>
      </c>
      <c r="R59" s="238">
        <f>P59+Q59</f>
        <v>0</v>
      </c>
      <c r="S59" s="237">
        <f>SUM(S55:S58)</f>
        <v>0</v>
      </c>
      <c r="T59" s="176"/>
      <c r="U59" s="176"/>
      <c r="V59" s="176"/>
      <c r="W59" s="176"/>
      <c r="X59" s="176"/>
      <c r="Y59" s="237">
        <f>SUM(Y55:Y58)</f>
        <v>0</v>
      </c>
      <c r="Z59" s="237">
        <f>SUM(Z55:Z58)</f>
        <v>5614959</v>
      </c>
      <c r="AA59" s="237">
        <f>SUM(AA55:AA58)</f>
        <v>0</v>
      </c>
      <c r="AB59" s="237">
        <f>SUM(AB55:AB58)</f>
        <v>5614959</v>
      </c>
      <c r="AC59" s="176"/>
      <c r="AD59" s="176"/>
      <c r="AE59" s="176"/>
      <c r="AF59" s="176"/>
      <c r="AG59" s="176"/>
      <c r="AH59" s="176"/>
      <c r="AI59" s="176"/>
      <c r="AJ59" s="176"/>
      <c r="AK59" s="176"/>
      <c r="AL59" s="176"/>
      <c r="AM59" s="176"/>
      <c r="AN59" s="176"/>
      <c r="AO59" s="176"/>
      <c r="AP59" s="237">
        <f>SUM(AP55:AP58)</f>
        <v>5614959</v>
      </c>
    </row>
    <row r="60" spans="1:42" ht="16.5">
      <c r="A60" s="228"/>
      <c r="B60" s="229"/>
      <c r="C60" s="229"/>
      <c r="D60" s="229"/>
      <c r="E60" s="229"/>
      <c r="F60" s="229"/>
      <c r="G60" s="229"/>
      <c r="H60" s="229"/>
      <c r="I60" s="229"/>
      <c r="J60" s="229"/>
      <c r="K60" s="229"/>
      <c r="L60" s="229"/>
      <c r="M60" s="229"/>
      <c r="N60" s="229"/>
      <c r="O60" s="229"/>
      <c r="P60" s="230"/>
      <c r="Q60" s="230"/>
      <c r="R60" s="233"/>
      <c r="S60" s="219"/>
      <c r="T60" s="219"/>
      <c r="U60" s="219"/>
      <c r="V60" s="219"/>
      <c r="W60" s="219"/>
      <c r="X60" s="219"/>
      <c r="Y60" s="219"/>
      <c r="Z60" s="219"/>
      <c r="AA60" s="234"/>
      <c r="AB60" s="234"/>
      <c r="AC60" s="219"/>
      <c r="AD60" s="219"/>
      <c r="AE60" s="219"/>
      <c r="AF60" s="219"/>
      <c r="AG60" s="219"/>
      <c r="AH60" s="219"/>
      <c r="AI60" s="219"/>
      <c r="AJ60" s="219"/>
      <c r="AK60" s="219"/>
      <c r="AL60" s="219"/>
      <c r="AM60" s="219"/>
      <c r="AN60" s="234"/>
      <c r="AO60" s="234"/>
      <c r="AP60" s="234"/>
    </row>
    <row r="61" spans="1:42" ht="25.5" hidden="1">
      <c r="A61" s="228" t="s">
        <v>534</v>
      </c>
      <c r="B61" s="239"/>
      <c r="C61" s="239"/>
      <c r="D61" s="239"/>
      <c r="E61" s="239"/>
      <c r="F61" s="239"/>
      <c r="G61" s="239"/>
      <c r="H61" s="239"/>
      <c r="I61" s="239"/>
      <c r="J61" s="239"/>
      <c r="K61" s="239"/>
      <c r="L61" s="239"/>
      <c r="M61" s="239"/>
      <c r="N61" s="239"/>
      <c r="O61" s="239"/>
      <c r="P61" s="240"/>
      <c r="Q61" s="240"/>
      <c r="R61" s="161" t="e">
        <f>#REF!+P61</f>
        <v>#REF!</v>
      </c>
      <c r="S61" s="219"/>
      <c r="T61" s="219"/>
      <c r="U61" s="219"/>
      <c r="V61" s="219"/>
      <c r="W61" s="219"/>
      <c r="X61" s="219"/>
      <c r="Y61" s="219"/>
      <c r="Z61" s="219"/>
      <c r="AA61" s="234"/>
      <c r="AB61" s="234"/>
      <c r="AC61" s="219"/>
      <c r="AD61" s="219"/>
      <c r="AE61" s="219"/>
      <c r="AF61" s="219"/>
      <c r="AG61" s="219"/>
      <c r="AH61" s="219"/>
      <c r="AI61" s="219"/>
      <c r="AJ61" s="219"/>
      <c r="AK61" s="219"/>
      <c r="AL61" s="219"/>
      <c r="AM61" s="219"/>
      <c r="AN61" s="234"/>
      <c r="AO61" s="234"/>
      <c r="AP61" s="164" t="e">
        <f>R61+AB61</f>
        <v>#REF!</v>
      </c>
    </row>
    <row r="62" spans="1:42" ht="25.5" hidden="1">
      <c r="A62" s="228" t="s">
        <v>535</v>
      </c>
      <c r="B62" s="239"/>
      <c r="C62" s="239"/>
      <c r="D62" s="239"/>
      <c r="E62" s="239"/>
      <c r="F62" s="239"/>
      <c r="G62" s="239"/>
      <c r="H62" s="239"/>
      <c r="I62" s="239"/>
      <c r="J62" s="239"/>
      <c r="K62" s="239"/>
      <c r="L62" s="239"/>
      <c r="M62" s="239"/>
      <c r="N62" s="239"/>
      <c r="O62" s="239"/>
      <c r="P62" s="240"/>
      <c r="Q62" s="240"/>
      <c r="R62" s="161" t="e">
        <f>#REF!+P62</f>
        <v>#REF!</v>
      </c>
      <c r="S62" s="219"/>
      <c r="T62" s="219"/>
      <c r="U62" s="219"/>
      <c r="V62" s="219"/>
      <c r="W62" s="219"/>
      <c r="X62" s="219"/>
      <c r="Y62" s="219"/>
      <c r="Z62" s="219"/>
      <c r="AA62" s="234"/>
      <c r="AB62" s="234"/>
      <c r="AC62" s="219"/>
      <c r="AD62" s="219"/>
      <c r="AE62" s="219"/>
      <c r="AF62" s="219"/>
      <c r="AG62" s="219"/>
      <c r="AH62" s="219"/>
      <c r="AI62" s="219"/>
      <c r="AJ62" s="219"/>
      <c r="AK62" s="219"/>
      <c r="AL62" s="219"/>
      <c r="AM62" s="219"/>
      <c r="AN62" s="234"/>
      <c r="AO62" s="234"/>
      <c r="AP62" s="164" t="e">
        <f>R62+AB62</f>
        <v>#REF!</v>
      </c>
    </row>
    <row r="63" spans="1:43" s="244" customFormat="1" ht="18.75">
      <c r="A63" s="241" t="s">
        <v>536</v>
      </c>
      <c r="B63" s="242">
        <f aca="true" t="shared" si="7" ref="B63:G63">B41+B53+B59</f>
        <v>740000</v>
      </c>
      <c r="C63" s="242">
        <f t="shared" si="7"/>
        <v>250000</v>
      </c>
      <c r="D63" s="242">
        <f t="shared" si="7"/>
        <v>474500</v>
      </c>
      <c r="E63" s="242">
        <f t="shared" si="7"/>
        <v>450370</v>
      </c>
      <c r="F63" s="242">
        <f t="shared" si="7"/>
        <v>100000</v>
      </c>
      <c r="G63" s="242">
        <f t="shared" si="7"/>
        <v>10004679</v>
      </c>
      <c r="H63" s="242" t="e">
        <f>H41+H53+H59+#REF!</f>
        <v>#REF!</v>
      </c>
      <c r="I63" s="242">
        <f>I41+I53+I59</f>
        <v>2079000</v>
      </c>
      <c r="J63" s="242" t="e">
        <f>J41+J53+J59+#REF!</f>
        <v>#REF!</v>
      </c>
      <c r="K63" s="242">
        <f>K41+K53+K59</f>
        <v>100000</v>
      </c>
      <c r="L63" s="242" t="e">
        <f>L41+L53+L59+#REF!</f>
        <v>#REF!</v>
      </c>
      <c r="M63" s="242" t="e">
        <f>M41+M53+M59+#REF!</f>
        <v>#REF!</v>
      </c>
      <c r="N63" s="242" t="e">
        <f>N41+N53+N59+#REF!</f>
        <v>#REF!</v>
      </c>
      <c r="O63" s="242" t="e">
        <f>O41+O53+O59+#REF!</f>
        <v>#REF!</v>
      </c>
      <c r="P63" s="242" t="e">
        <f>P41+P53+P59+#REF!</f>
        <v>#REF!</v>
      </c>
      <c r="Q63" s="242" t="e">
        <f>Q41+Q53+Q59+#REF!</f>
        <v>#REF!</v>
      </c>
      <c r="R63" s="238">
        <f>R41+R53</f>
        <v>14198549</v>
      </c>
      <c r="S63" s="242" t="e">
        <f>S41+S53+S59+#REF!</f>
        <v>#REF!</v>
      </c>
      <c r="T63" s="242" t="e">
        <f>T41+T53+T59+#REF!</f>
        <v>#REF!</v>
      </c>
      <c r="U63" s="242" t="e">
        <f>U41+U53+U59+#REF!</f>
        <v>#REF!</v>
      </c>
      <c r="V63" s="242" t="e">
        <f>V41+V53+V59+#REF!</f>
        <v>#REF!</v>
      </c>
      <c r="W63" s="242" t="e">
        <f>W41+W53+W59+#REF!</f>
        <v>#REF!</v>
      </c>
      <c r="X63" s="242" t="e">
        <f>X41+X53+X59+#REF!</f>
        <v>#REF!</v>
      </c>
      <c r="Y63" s="242" t="e">
        <f>Y41+Y53+Y59+#REF!</f>
        <v>#REF!</v>
      </c>
      <c r="Z63" s="242">
        <f>Z41+Z53+Z59</f>
        <v>5614959</v>
      </c>
      <c r="AA63" s="242" t="e">
        <f>AA41+AA53+AA59+#REF!</f>
        <v>#REF!</v>
      </c>
      <c r="AB63" s="242">
        <f>AB41+AB53+AB59</f>
        <v>5614959</v>
      </c>
      <c r="AC63" s="242" t="e">
        <f>AC41+AC53+AC59+#REF!</f>
        <v>#REF!</v>
      </c>
      <c r="AD63" s="242" t="e">
        <f>AD41+AD53+AD59+#REF!</f>
        <v>#REF!</v>
      </c>
      <c r="AE63" s="242" t="e">
        <f>AE41+AE53+AE59+#REF!</f>
        <v>#REF!</v>
      </c>
      <c r="AF63" s="242" t="e">
        <f>AF41+AF53+AF59+#REF!</f>
        <v>#REF!</v>
      </c>
      <c r="AG63" s="242" t="e">
        <f>AG41+AG53+AG59+#REF!</f>
        <v>#REF!</v>
      </c>
      <c r="AH63" s="242" t="e">
        <f>AH41+AH53+AH59+#REF!</f>
        <v>#REF!</v>
      </c>
      <c r="AI63" s="242" t="e">
        <f>AI41+AI53+AI59+#REF!</f>
        <v>#REF!</v>
      </c>
      <c r="AJ63" s="242" t="e">
        <f>AJ41+AJ53+AJ59+#REF!</f>
        <v>#REF!</v>
      </c>
      <c r="AK63" s="242" t="e">
        <f>AK41+AK53+AK59+#REF!</f>
        <v>#REF!</v>
      </c>
      <c r="AL63" s="242" t="e">
        <f>AL41+AL53+AL59+#REF!</f>
        <v>#REF!</v>
      </c>
      <c r="AM63" s="242" t="e">
        <f>AM41+AM53+AM59+#REF!</f>
        <v>#REF!</v>
      </c>
      <c r="AN63" s="242" t="e">
        <f>AN41+AN53+AN59+#REF!</f>
        <v>#REF!</v>
      </c>
      <c r="AO63" s="242" t="e">
        <f>AO41+AO53+AO59+#REF!</f>
        <v>#REF!</v>
      </c>
      <c r="AP63" s="242">
        <f>AP41+AP53+AP59</f>
        <v>19813508</v>
      </c>
      <c r="AQ63" s="243"/>
    </row>
    <row r="64" spans="18:42" ht="15">
      <c r="R64" s="135"/>
      <c r="AB64" s="135"/>
      <c r="AN64" s="135"/>
      <c r="AO64" s="135"/>
      <c r="AP64" s="136"/>
    </row>
  </sheetData>
  <sheetProtection/>
  <mergeCells count="33">
    <mergeCell ref="A9:AB9"/>
    <mergeCell ref="A10:AP11"/>
    <mergeCell ref="A12:AB12"/>
    <mergeCell ref="A13:AB13"/>
    <mergeCell ref="A15:A18"/>
    <mergeCell ref="B15:R15"/>
    <mergeCell ref="S15:AB15"/>
    <mergeCell ref="AC15:AN15"/>
    <mergeCell ref="AO15:AO18"/>
    <mergeCell ref="AP15:AP18"/>
    <mergeCell ref="B16:R16"/>
    <mergeCell ref="S16:S18"/>
    <mergeCell ref="T16:T18"/>
    <mergeCell ref="U16:U18"/>
    <mergeCell ref="V16:V18"/>
    <mergeCell ref="W16:W18"/>
    <mergeCell ref="AI16:AI18"/>
    <mergeCell ref="X16:X18"/>
    <mergeCell ref="Y16:Y18"/>
    <mergeCell ref="Z16:Z18"/>
    <mergeCell ref="AA16:AA18"/>
    <mergeCell ref="AB16:AB18"/>
    <mergeCell ref="AC16:AC18"/>
    <mergeCell ref="AJ16:AJ18"/>
    <mergeCell ref="AK16:AK18"/>
    <mergeCell ref="AL16:AL18"/>
    <mergeCell ref="AM16:AM18"/>
    <mergeCell ref="AN16:AN18"/>
    <mergeCell ref="AD16:AD18"/>
    <mergeCell ref="AE16:AE18"/>
    <mergeCell ref="AF16:AF18"/>
    <mergeCell ref="AG16:AG18"/>
    <mergeCell ref="AH16:AH18"/>
  </mergeCells>
  <printOptions/>
  <pageMargins left="1.299212598425197" right="0.2755905511811024" top="0.3937007874015748" bottom="0.1968503937007874" header="0.35433070866141736" footer="0.5118110236220472"/>
  <pageSetup fitToHeight="1" fitToWidth="1" horizontalDpi="600" verticalDpi="600" orientation="landscape" paperSize="9" scale="45" r:id="rId1"/>
</worksheet>
</file>

<file path=xl/worksheets/sheet4.xml><?xml version="1.0" encoding="utf-8"?>
<worksheet xmlns="http://schemas.openxmlformats.org/spreadsheetml/2006/main" xmlns:r="http://schemas.openxmlformats.org/officeDocument/2006/relationships">
  <sheetPr>
    <pageSetUpPr fitToPage="1"/>
  </sheetPr>
  <dimension ref="A1:P87"/>
  <sheetViews>
    <sheetView zoomScalePageLayoutView="0" workbookViewId="0" topLeftCell="D68">
      <selection activeCell="I78" sqref="I78"/>
    </sheetView>
  </sheetViews>
  <sheetFormatPr defaultColWidth="9.140625" defaultRowHeight="12.75"/>
  <cols>
    <col min="1" max="1" width="5.421875" style="0" hidden="1" customWidth="1"/>
    <col min="2" max="2" width="17.140625" style="0" customWidth="1"/>
    <col min="3" max="3" width="10.57421875" style="0" customWidth="1"/>
    <col min="4" max="4" width="9.57421875" style="0" customWidth="1"/>
    <col min="5" max="5" width="22.00390625" style="0" customWidth="1"/>
    <col min="8" max="8" width="21.140625" style="0" customWidth="1"/>
    <col min="9" max="9" width="28.8515625" style="61" customWidth="1"/>
    <col min="10" max="10" width="28.8515625" style="0" customWidth="1"/>
    <col min="11" max="11" width="13.140625" style="0" customWidth="1"/>
    <col min="12" max="12" width="13.421875" style="0" customWidth="1"/>
    <col min="13" max="13" width="12.00390625" style="0" customWidth="1"/>
    <col min="14" max="14" width="12.28125" style="61" customWidth="1"/>
    <col min="15" max="15" width="12.57421875" style="0" customWidth="1"/>
  </cols>
  <sheetData>
    <row r="1" ht="12.75">
      <c r="L1" t="s">
        <v>537</v>
      </c>
    </row>
    <row r="2" ht="12.75">
      <c r="L2" t="s">
        <v>26</v>
      </c>
    </row>
    <row r="4" ht="12.75">
      <c r="L4" t="s">
        <v>538</v>
      </c>
    </row>
    <row r="6" spans="3:13" ht="12.75" customHeight="1">
      <c r="C6" s="447" t="s">
        <v>539</v>
      </c>
      <c r="D6" s="447"/>
      <c r="E6" s="447"/>
      <c r="F6" s="447"/>
      <c r="G6" s="447"/>
      <c r="H6" s="447"/>
      <c r="I6" s="447"/>
      <c r="J6" s="447"/>
      <c r="K6" s="447"/>
      <c r="L6" s="447"/>
      <c r="M6" s="447"/>
    </row>
    <row r="7" spans="3:13" ht="12.75">
      <c r="C7" s="447"/>
      <c r="D7" s="447"/>
      <c r="E7" s="447"/>
      <c r="F7" s="447"/>
      <c r="G7" s="447"/>
      <c r="H7" s="447"/>
      <c r="I7" s="447"/>
      <c r="J7" s="447"/>
      <c r="K7" s="447"/>
      <c r="L7" s="447"/>
      <c r="M7" s="447"/>
    </row>
    <row r="8" spans="3:13" ht="3.75" customHeight="1">
      <c r="C8" s="447"/>
      <c r="D8" s="447"/>
      <c r="E8" s="447"/>
      <c r="F8" s="447"/>
      <c r="G8" s="447"/>
      <c r="H8" s="447"/>
      <c r="I8" s="447"/>
      <c r="J8" s="447"/>
      <c r="K8" s="447"/>
      <c r="L8" s="447"/>
      <c r="M8" s="447"/>
    </row>
    <row r="9" spans="3:13" ht="5.25" customHeight="1" hidden="1">
      <c r="C9" s="447"/>
      <c r="D9" s="447"/>
      <c r="E9" s="447"/>
      <c r="F9" s="447"/>
      <c r="G9" s="447"/>
      <c r="H9" s="447"/>
      <c r="I9" s="447"/>
      <c r="J9" s="447"/>
      <c r="K9" s="447"/>
      <c r="L9" s="447"/>
      <c r="M9" s="447"/>
    </row>
    <row r="10" spans="10:15" ht="12.75">
      <c r="J10" s="61"/>
      <c r="K10" s="61"/>
      <c r="M10" s="61"/>
      <c r="O10" s="61" t="s">
        <v>22</v>
      </c>
    </row>
    <row r="11" spans="1:15" s="246" customFormat="1" ht="36" customHeight="1">
      <c r="A11" s="448" t="s">
        <v>540</v>
      </c>
      <c r="B11" s="448" t="s">
        <v>541</v>
      </c>
      <c r="C11" s="449" t="s">
        <v>542</v>
      </c>
      <c r="D11" s="449" t="s">
        <v>33</v>
      </c>
      <c r="E11" s="449" t="s">
        <v>543</v>
      </c>
      <c r="F11" s="449" t="s">
        <v>544</v>
      </c>
      <c r="G11" s="449"/>
      <c r="H11" s="449"/>
      <c r="I11" s="441" t="s">
        <v>545</v>
      </c>
      <c r="J11" s="441"/>
      <c r="K11" s="441" t="s">
        <v>546</v>
      </c>
      <c r="L11" s="441" t="s">
        <v>547</v>
      </c>
      <c r="M11" s="441" t="s">
        <v>1</v>
      </c>
      <c r="N11" s="441" t="s">
        <v>2</v>
      </c>
      <c r="O11" s="441"/>
    </row>
    <row r="12" spans="1:15" s="246" customFormat="1" ht="141.75" customHeight="1">
      <c r="A12" s="448"/>
      <c r="B12" s="448"/>
      <c r="C12" s="449"/>
      <c r="D12" s="449"/>
      <c r="E12" s="449"/>
      <c r="F12" s="449"/>
      <c r="G12" s="449"/>
      <c r="H12" s="449"/>
      <c r="I12" s="441"/>
      <c r="J12" s="441"/>
      <c r="K12" s="441"/>
      <c r="L12" s="441"/>
      <c r="M12" s="441"/>
      <c r="N12" s="245" t="s">
        <v>2</v>
      </c>
      <c r="O12" s="245" t="s">
        <v>548</v>
      </c>
    </row>
    <row r="13" spans="1:15" s="251" customFormat="1" ht="33.75" customHeight="1">
      <c r="A13" s="247"/>
      <c r="B13" s="248" t="s">
        <v>549</v>
      </c>
      <c r="C13" s="442" t="s">
        <v>550</v>
      </c>
      <c r="D13" s="443"/>
      <c r="E13" s="443"/>
      <c r="F13" s="443"/>
      <c r="G13" s="443"/>
      <c r="H13" s="443"/>
      <c r="I13" s="443"/>
      <c r="J13" s="444"/>
      <c r="K13" s="249"/>
      <c r="L13" s="250">
        <f>M13+N13</f>
        <v>3365430</v>
      </c>
      <c r="M13" s="250">
        <f>M14+M15+M17+M18+M19+M20+M21+M22+M23+M24</f>
        <v>3365430</v>
      </c>
      <c r="N13" s="250">
        <f>SUM(N14:N15)</f>
        <v>0</v>
      </c>
      <c r="O13" s="250">
        <f>SUM(O14:O15)</f>
        <v>0</v>
      </c>
    </row>
    <row r="14" spans="1:15" s="246" customFormat="1" ht="59.25" customHeight="1">
      <c r="A14" s="52">
        <v>1</v>
      </c>
      <c r="B14" s="252" t="s">
        <v>71</v>
      </c>
      <c r="C14" s="252" t="s">
        <v>72</v>
      </c>
      <c r="D14" s="253" t="s">
        <v>73</v>
      </c>
      <c r="E14" s="401" t="s">
        <v>551</v>
      </c>
      <c r="F14" s="428" t="s">
        <v>552</v>
      </c>
      <c r="G14" s="415"/>
      <c r="H14" s="415"/>
      <c r="I14" s="406" t="s">
        <v>553</v>
      </c>
      <c r="J14" s="401"/>
      <c r="K14" s="254"/>
      <c r="L14" s="257">
        <f>M14+N14</f>
        <v>0</v>
      </c>
      <c r="M14" s="258"/>
      <c r="N14" s="258"/>
      <c r="O14" s="258"/>
    </row>
    <row r="15" spans="1:15" s="261" customFormat="1" ht="34.5" customHeight="1">
      <c r="A15" s="437">
        <v>9</v>
      </c>
      <c r="B15" s="434" t="s">
        <v>57</v>
      </c>
      <c r="C15" s="401" t="s">
        <v>58</v>
      </c>
      <c r="D15" s="405" t="s">
        <v>59</v>
      </c>
      <c r="E15" s="401"/>
      <c r="F15" s="438" t="s">
        <v>554</v>
      </c>
      <c r="G15" s="438"/>
      <c r="H15" s="438"/>
      <c r="I15" s="401" t="s">
        <v>555</v>
      </c>
      <c r="J15" s="401"/>
      <c r="K15" s="254"/>
      <c r="L15" s="260">
        <f>L16</f>
        <v>300000</v>
      </c>
      <c r="M15" s="260">
        <f>M16</f>
        <v>300000</v>
      </c>
      <c r="N15" s="260">
        <f>N16</f>
        <v>0</v>
      </c>
      <c r="O15" s="260">
        <f>O16</f>
        <v>0</v>
      </c>
    </row>
    <row r="16" spans="1:15" s="261" customFormat="1" ht="33" customHeight="1">
      <c r="A16" s="437"/>
      <c r="B16" s="435"/>
      <c r="C16" s="401"/>
      <c r="D16" s="405"/>
      <c r="E16" s="401"/>
      <c r="F16" s="439"/>
      <c r="G16" s="439"/>
      <c r="H16" s="439"/>
      <c r="I16" s="401" t="s">
        <v>556</v>
      </c>
      <c r="J16" s="401"/>
      <c r="K16" s="254"/>
      <c r="L16" s="262">
        <f aca="true" t="shared" si="0" ref="L16:L38">M16+N16</f>
        <v>300000</v>
      </c>
      <c r="M16" s="258">
        <v>300000</v>
      </c>
      <c r="N16" s="258"/>
      <c r="O16" s="258"/>
    </row>
    <row r="17" spans="1:15" s="261" customFormat="1" ht="33" customHeight="1">
      <c r="A17" s="259"/>
      <c r="B17" s="435"/>
      <c r="C17" s="401"/>
      <c r="D17" s="405"/>
      <c r="E17" s="401"/>
      <c r="F17" s="422"/>
      <c r="G17" s="422"/>
      <c r="H17" s="422"/>
      <c r="I17" s="401" t="s">
        <v>557</v>
      </c>
      <c r="J17" s="401"/>
      <c r="K17" s="256"/>
      <c r="L17" s="262">
        <f t="shared" si="0"/>
        <v>130000</v>
      </c>
      <c r="M17" s="258">
        <v>130000</v>
      </c>
      <c r="N17" s="258"/>
      <c r="O17" s="258"/>
    </row>
    <row r="18" spans="1:15" s="261" customFormat="1" ht="18" customHeight="1">
      <c r="A18" s="259"/>
      <c r="B18" s="435"/>
      <c r="C18" s="401"/>
      <c r="D18" s="405"/>
      <c r="E18" s="401"/>
      <c r="F18" s="440" t="s">
        <v>558</v>
      </c>
      <c r="G18" s="440"/>
      <c r="H18" s="440"/>
      <c r="I18" s="401" t="s">
        <v>559</v>
      </c>
      <c r="J18" s="401"/>
      <c r="K18" s="256"/>
      <c r="L18" s="262">
        <f t="shared" si="0"/>
        <v>60000</v>
      </c>
      <c r="M18" s="258">
        <v>60000</v>
      </c>
      <c r="N18" s="258"/>
      <c r="O18" s="258"/>
    </row>
    <row r="19" spans="1:15" s="261" customFormat="1" ht="23.25" customHeight="1">
      <c r="A19" s="259"/>
      <c r="B19" s="435"/>
      <c r="C19" s="401"/>
      <c r="D19" s="405"/>
      <c r="E19" s="401"/>
      <c r="F19" s="438" t="s">
        <v>560</v>
      </c>
      <c r="G19" s="438"/>
      <c r="H19" s="438"/>
      <c r="I19" s="405" t="s">
        <v>561</v>
      </c>
      <c r="J19" s="406"/>
      <c r="K19" s="256"/>
      <c r="L19" s="262">
        <f t="shared" si="0"/>
        <v>190000</v>
      </c>
      <c r="M19" s="258">
        <v>190000</v>
      </c>
      <c r="N19" s="258"/>
      <c r="O19" s="258"/>
    </row>
    <row r="20" spans="1:15" s="261" customFormat="1" ht="22.5" customHeight="1">
      <c r="A20" s="259"/>
      <c r="B20" s="436"/>
      <c r="C20" s="401"/>
      <c r="D20" s="405"/>
      <c r="E20" s="401"/>
      <c r="F20" s="422"/>
      <c r="G20" s="422"/>
      <c r="H20" s="422"/>
      <c r="I20" s="401" t="s">
        <v>562</v>
      </c>
      <c r="J20" s="401"/>
      <c r="K20" s="256"/>
      <c r="L20" s="262">
        <f t="shared" si="0"/>
        <v>120000</v>
      </c>
      <c r="M20" s="258">
        <v>120000</v>
      </c>
      <c r="N20" s="258"/>
      <c r="O20" s="258"/>
    </row>
    <row r="21" spans="1:15" s="261" customFormat="1" ht="33" customHeight="1">
      <c r="A21" s="259"/>
      <c r="B21" s="434" t="s">
        <v>75</v>
      </c>
      <c r="C21" s="401" t="s">
        <v>76</v>
      </c>
      <c r="D21" s="401" t="s">
        <v>77</v>
      </c>
      <c r="E21" s="401"/>
      <c r="F21" s="412" t="s">
        <v>560</v>
      </c>
      <c r="G21" s="412"/>
      <c r="H21" s="412"/>
      <c r="I21" s="413" t="s">
        <v>563</v>
      </c>
      <c r="J21" s="406"/>
      <c r="K21" s="256"/>
      <c r="L21" s="262">
        <f t="shared" si="0"/>
        <v>20000</v>
      </c>
      <c r="M21" s="258">
        <v>20000</v>
      </c>
      <c r="N21" s="258"/>
      <c r="O21" s="258"/>
    </row>
    <row r="22" spans="1:15" s="261" customFormat="1" ht="42.75" customHeight="1">
      <c r="A22" s="259"/>
      <c r="B22" s="435"/>
      <c r="C22" s="401"/>
      <c r="D22" s="401"/>
      <c r="E22" s="401"/>
      <c r="F22" s="412"/>
      <c r="G22" s="412"/>
      <c r="H22" s="412"/>
      <c r="I22" s="413" t="s">
        <v>564</v>
      </c>
      <c r="J22" s="406"/>
      <c r="K22" s="256"/>
      <c r="L22" s="262">
        <f t="shared" si="0"/>
        <v>100400</v>
      </c>
      <c r="M22" s="258">
        <v>100400</v>
      </c>
      <c r="N22" s="258"/>
      <c r="O22" s="258"/>
    </row>
    <row r="23" spans="1:15" s="261" customFormat="1" ht="64.5" customHeight="1">
      <c r="A23" s="259"/>
      <c r="B23" s="435"/>
      <c r="C23" s="401"/>
      <c r="D23" s="401"/>
      <c r="E23" s="401"/>
      <c r="F23" s="445" t="s">
        <v>565</v>
      </c>
      <c r="G23" s="438"/>
      <c r="H23" s="446"/>
      <c r="I23" s="405" t="s">
        <v>661</v>
      </c>
      <c r="J23" s="353"/>
      <c r="K23" s="256"/>
      <c r="L23" s="262">
        <f t="shared" si="0"/>
        <v>115530</v>
      </c>
      <c r="M23" s="258">
        <v>115530</v>
      </c>
      <c r="N23" s="258"/>
      <c r="O23" s="258"/>
    </row>
    <row r="24" spans="1:15" s="261" customFormat="1" ht="120" customHeight="1">
      <c r="A24" s="259"/>
      <c r="B24" s="436"/>
      <c r="C24" s="401"/>
      <c r="D24" s="401"/>
      <c r="E24" s="401"/>
      <c r="F24" s="421"/>
      <c r="G24" s="422"/>
      <c r="H24" s="423"/>
      <c r="I24" s="413" t="s">
        <v>662</v>
      </c>
      <c r="J24" s="406"/>
      <c r="K24" s="256"/>
      <c r="L24" s="262">
        <f t="shared" si="0"/>
        <v>2329500</v>
      </c>
      <c r="M24" s="258">
        <v>2329500</v>
      </c>
      <c r="N24" s="258"/>
      <c r="O24" s="258"/>
    </row>
    <row r="25" spans="1:15" s="251" customFormat="1" ht="37.5" customHeight="1">
      <c r="A25" s="263"/>
      <c r="B25" s="264" t="s">
        <v>566</v>
      </c>
      <c r="C25" s="402" t="s">
        <v>79</v>
      </c>
      <c r="D25" s="403"/>
      <c r="E25" s="403"/>
      <c r="F25" s="403"/>
      <c r="G25" s="403"/>
      <c r="H25" s="403"/>
      <c r="I25" s="403"/>
      <c r="J25" s="404"/>
      <c r="K25" s="265"/>
      <c r="L25" s="250">
        <f>M25+N25</f>
        <v>511000</v>
      </c>
      <c r="M25" s="266">
        <f>M26+M27+M28+M29+M30+M31</f>
        <v>153000</v>
      </c>
      <c r="N25" s="266">
        <f>N26+N27+N28+N29+N30+N31</f>
        <v>358000</v>
      </c>
      <c r="O25" s="266">
        <f>O26+O27+O28+O29+O30+O31</f>
        <v>358000</v>
      </c>
    </row>
    <row r="26" spans="1:15" s="268" customFormat="1" ht="58.5" customHeight="1">
      <c r="A26" s="267"/>
      <c r="B26" s="252" t="s">
        <v>97</v>
      </c>
      <c r="C26" s="252" t="s">
        <v>567</v>
      </c>
      <c r="D26" s="252" t="s">
        <v>98</v>
      </c>
      <c r="E26" s="417" t="s">
        <v>79</v>
      </c>
      <c r="F26" s="415" t="s">
        <v>554</v>
      </c>
      <c r="G26" s="415"/>
      <c r="H26" s="415"/>
      <c r="I26" s="408" t="s">
        <v>568</v>
      </c>
      <c r="J26" s="428"/>
      <c r="K26" s="255"/>
      <c r="L26" s="262">
        <f t="shared" si="0"/>
        <v>3000</v>
      </c>
      <c r="M26" s="258">
        <v>3000</v>
      </c>
      <c r="N26" s="258"/>
      <c r="O26" s="258"/>
    </row>
    <row r="27" spans="1:15" s="268" customFormat="1" ht="76.5" customHeight="1">
      <c r="A27" s="267"/>
      <c r="B27" s="252" t="s">
        <v>111</v>
      </c>
      <c r="C27" s="252" t="s">
        <v>569</v>
      </c>
      <c r="D27" s="252" t="s">
        <v>69</v>
      </c>
      <c r="E27" s="432"/>
      <c r="F27" s="415" t="s">
        <v>554</v>
      </c>
      <c r="G27" s="415"/>
      <c r="H27" s="415"/>
      <c r="I27" s="408" t="s">
        <v>570</v>
      </c>
      <c r="J27" s="428"/>
      <c r="K27" s="255"/>
      <c r="L27" s="262">
        <f>M27+N27</f>
        <v>158000</v>
      </c>
      <c r="M27" s="258"/>
      <c r="N27" s="258">
        <v>158000</v>
      </c>
      <c r="O27" s="258">
        <v>158000</v>
      </c>
    </row>
    <row r="28" spans="1:15" s="246" customFormat="1" ht="42" customHeight="1">
      <c r="A28" s="52"/>
      <c r="B28" s="252" t="s">
        <v>126</v>
      </c>
      <c r="C28" s="252" t="s">
        <v>127</v>
      </c>
      <c r="D28" s="252" t="s">
        <v>128</v>
      </c>
      <c r="E28" s="432"/>
      <c r="F28" s="415" t="s">
        <v>571</v>
      </c>
      <c r="G28" s="415"/>
      <c r="H28" s="415"/>
      <c r="I28" s="401" t="s">
        <v>572</v>
      </c>
      <c r="J28" s="401"/>
      <c r="K28" s="254"/>
      <c r="L28" s="270">
        <f t="shared" si="0"/>
        <v>50000</v>
      </c>
      <c r="M28" s="258">
        <v>50000</v>
      </c>
      <c r="N28" s="258"/>
      <c r="O28" s="258"/>
    </row>
    <row r="29" spans="1:15" s="246" customFormat="1" ht="42" customHeight="1">
      <c r="A29" s="52"/>
      <c r="B29" s="415" t="s">
        <v>130</v>
      </c>
      <c r="C29" s="415" t="s">
        <v>76</v>
      </c>
      <c r="D29" s="415" t="s">
        <v>77</v>
      </c>
      <c r="E29" s="432"/>
      <c r="F29" s="415" t="s">
        <v>663</v>
      </c>
      <c r="G29" s="412"/>
      <c r="H29" s="412"/>
      <c r="I29" s="401" t="s">
        <v>665</v>
      </c>
      <c r="J29" s="412"/>
      <c r="K29" s="256"/>
      <c r="L29" s="270">
        <f t="shared" si="0"/>
        <v>100000</v>
      </c>
      <c r="M29" s="258">
        <v>100000</v>
      </c>
      <c r="N29" s="258"/>
      <c r="O29" s="258"/>
    </row>
    <row r="30" spans="1:15" s="246" customFormat="1" ht="42" customHeight="1">
      <c r="A30" s="52"/>
      <c r="B30" s="412"/>
      <c r="C30" s="412"/>
      <c r="D30" s="412"/>
      <c r="E30" s="432"/>
      <c r="F30" s="415" t="s">
        <v>565</v>
      </c>
      <c r="G30" s="412"/>
      <c r="H30" s="412"/>
      <c r="I30" s="401" t="s">
        <v>664</v>
      </c>
      <c r="J30" s="412"/>
      <c r="K30" s="256"/>
      <c r="L30" s="270">
        <f t="shared" si="0"/>
        <v>100000</v>
      </c>
      <c r="M30" s="258"/>
      <c r="N30" s="258">
        <v>100000</v>
      </c>
      <c r="O30" s="258">
        <v>100000</v>
      </c>
    </row>
    <row r="31" spans="1:15" s="246" customFormat="1" ht="42" customHeight="1">
      <c r="A31" s="52"/>
      <c r="B31" s="412"/>
      <c r="C31" s="412"/>
      <c r="D31" s="412"/>
      <c r="E31" s="422"/>
      <c r="F31" s="412"/>
      <c r="G31" s="412"/>
      <c r="H31" s="412"/>
      <c r="I31" s="401" t="s">
        <v>666</v>
      </c>
      <c r="J31" s="412"/>
      <c r="K31" s="256"/>
      <c r="L31" s="270">
        <f t="shared" si="0"/>
        <v>100000</v>
      </c>
      <c r="M31" s="258"/>
      <c r="N31" s="258">
        <v>100000</v>
      </c>
      <c r="O31" s="258">
        <v>100000</v>
      </c>
    </row>
    <row r="32" spans="1:15" s="268" customFormat="1" ht="33" customHeight="1">
      <c r="A32" s="267"/>
      <c r="B32" s="264" t="s">
        <v>573</v>
      </c>
      <c r="C32" s="402" t="s">
        <v>81</v>
      </c>
      <c r="D32" s="403"/>
      <c r="E32" s="403"/>
      <c r="F32" s="403"/>
      <c r="G32" s="403"/>
      <c r="H32" s="403"/>
      <c r="I32" s="403"/>
      <c r="J32" s="404"/>
      <c r="K32" s="265"/>
      <c r="L32" s="266">
        <f t="shared" si="0"/>
        <v>31278759</v>
      </c>
      <c r="M32" s="266">
        <f>SUM(M33:M33)</f>
        <v>19913350</v>
      </c>
      <c r="N32" s="266">
        <f>N33+N35+N36+N37+N38</f>
        <v>11365409</v>
      </c>
      <c r="O32" s="266">
        <f>O33+O35+O36+O37+O38</f>
        <v>11365409</v>
      </c>
    </row>
    <row r="33" spans="1:16" s="268" customFormat="1" ht="34.5" customHeight="1">
      <c r="A33" s="267"/>
      <c r="B33" s="338" t="s">
        <v>139</v>
      </c>
      <c r="C33" s="338" t="s">
        <v>140</v>
      </c>
      <c r="D33" s="338"/>
      <c r="E33" s="338" t="s">
        <v>81</v>
      </c>
      <c r="F33" s="416" t="s">
        <v>574</v>
      </c>
      <c r="G33" s="417"/>
      <c r="H33" s="418"/>
      <c r="I33" s="415" t="s">
        <v>677</v>
      </c>
      <c r="J33" s="415"/>
      <c r="K33" s="252"/>
      <c r="L33" s="258">
        <f t="shared" si="0"/>
        <v>21557899</v>
      </c>
      <c r="M33" s="258">
        <v>19913350</v>
      </c>
      <c r="N33" s="258">
        <v>1644549</v>
      </c>
      <c r="O33" s="258">
        <v>1644549</v>
      </c>
      <c r="P33" s="271"/>
    </row>
    <row r="34" spans="1:16" s="268" customFormat="1" ht="34.5" customHeight="1">
      <c r="A34" s="267"/>
      <c r="B34" s="316"/>
      <c r="C34" s="316"/>
      <c r="D34" s="316"/>
      <c r="E34" s="341"/>
      <c r="F34" s="431"/>
      <c r="G34" s="432"/>
      <c r="H34" s="433"/>
      <c r="I34" s="407" t="s">
        <v>678</v>
      </c>
      <c r="J34" s="353"/>
      <c r="K34" s="252"/>
      <c r="L34" s="258">
        <f t="shared" si="0"/>
        <v>500000</v>
      </c>
      <c r="M34" s="258">
        <v>500000</v>
      </c>
      <c r="N34" s="258"/>
      <c r="O34" s="258"/>
      <c r="P34" s="271"/>
    </row>
    <row r="35" spans="1:16" s="268" customFormat="1" ht="34.5" customHeight="1">
      <c r="A35" s="267"/>
      <c r="B35" s="252" t="s">
        <v>189</v>
      </c>
      <c r="C35" s="252" t="s">
        <v>190</v>
      </c>
      <c r="D35" s="252" t="s">
        <v>69</v>
      </c>
      <c r="E35" s="341"/>
      <c r="F35" s="421"/>
      <c r="G35" s="422"/>
      <c r="H35" s="423"/>
      <c r="I35" s="407" t="s">
        <v>575</v>
      </c>
      <c r="J35" s="428"/>
      <c r="K35" s="252"/>
      <c r="L35" s="258">
        <f t="shared" si="0"/>
        <v>4248600</v>
      </c>
      <c r="M35" s="258"/>
      <c r="N35" s="258">
        <v>4248600</v>
      </c>
      <c r="O35" s="258">
        <v>4248600</v>
      </c>
      <c r="P35" s="271"/>
    </row>
    <row r="36" spans="1:16" s="268" customFormat="1" ht="39" customHeight="1">
      <c r="A36" s="267"/>
      <c r="B36" s="252" t="s">
        <v>196</v>
      </c>
      <c r="C36" s="252" t="s">
        <v>197</v>
      </c>
      <c r="D36" s="252" t="s">
        <v>73</v>
      </c>
      <c r="E36" s="341"/>
      <c r="F36" s="416" t="s">
        <v>576</v>
      </c>
      <c r="G36" s="417"/>
      <c r="H36" s="418"/>
      <c r="I36" s="407" t="s">
        <v>577</v>
      </c>
      <c r="J36" s="428"/>
      <c r="K36" s="252"/>
      <c r="L36" s="258">
        <f t="shared" si="0"/>
        <v>1949406</v>
      </c>
      <c r="M36" s="258"/>
      <c r="N36" s="258">
        <v>1949406</v>
      </c>
      <c r="O36" s="258">
        <v>1949406</v>
      </c>
      <c r="P36" s="271"/>
    </row>
    <row r="37" spans="1:16" s="268" customFormat="1" ht="41.25" customHeight="1">
      <c r="A37" s="267"/>
      <c r="B37" s="252" t="s">
        <v>196</v>
      </c>
      <c r="C37" s="252" t="s">
        <v>197</v>
      </c>
      <c r="D37" s="252" t="s">
        <v>73</v>
      </c>
      <c r="E37" s="341"/>
      <c r="F37" s="364"/>
      <c r="G37" s="419"/>
      <c r="H37" s="420"/>
      <c r="I37" s="407" t="s">
        <v>578</v>
      </c>
      <c r="J37" s="428"/>
      <c r="K37" s="252"/>
      <c r="L37" s="258">
        <f t="shared" si="0"/>
        <v>2061754</v>
      </c>
      <c r="M37" s="258"/>
      <c r="N37" s="258">
        <v>2061754</v>
      </c>
      <c r="O37" s="258">
        <v>2061754</v>
      </c>
      <c r="P37" s="271"/>
    </row>
    <row r="38" spans="1:16" s="268" customFormat="1" ht="41.25" customHeight="1">
      <c r="A38" s="267"/>
      <c r="B38" s="252" t="s">
        <v>635</v>
      </c>
      <c r="C38" s="252" t="s">
        <v>636</v>
      </c>
      <c r="D38" s="252" t="s">
        <v>91</v>
      </c>
      <c r="E38" s="342"/>
      <c r="F38" s="421"/>
      <c r="G38" s="422"/>
      <c r="H38" s="423"/>
      <c r="I38" s="407" t="s">
        <v>579</v>
      </c>
      <c r="J38" s="428"/>
      <c r="K38" s="252"/>
      <c r="L38" s="258">
        <f t="shared" si="0"/>
        <v>1461100</v>
      </c>
      <c r="M38" s="258"/>
      <c r="N38" s="258">
        <v>1461100</v>
      </c>
      <c r="O38" s="258">
        <v>1461100</v>
      </c>
      <c r="P38" s="271"/>
    </row>
    <row r="39" spans="1:15" s="268" customFormat="1" ht="34.5" customHeight="1">
      <c r="A39" s="267"/>
      <c r="B39" s="264" t="s">
        <v>580</v>
      </c>
      <c r="C39" s="414" t="s">
        <v>581</v>
      </c>
      <c r="D39" s="414"/>
      <c r="E39" s="414"/>
      <c r="F39" s="414"/>
      <c r="G39" s="414"/>
      <c r="H39" s="414"/>
      <c r="I39" s="414"/>
      <c r="J39" s="414"/>
      <c r="K39" s="264"/>
      <c r="L39" s="266">
        <f>M39+N39</f>
        <v>14624582</v>
      </c>
      <c r="M39" s="266">
        <f>SUM(M40:M49)</f>
        <v>14584582</v>
      </c>
      <c r="N39" s="266">
        <f>SUM(N40:N48)</f>
        <v>40000</v>
      </c>
      <c r="O39" s="266">
        <f>SUM(O40:O48)</f>
        <v>40000</v>
      </c>
    </row>
    <row r="40" spans="1:15" s="268" customFormat="1" ht="34.5" customHeight="1">
      <c r="A40" s="267"/>
      <c r="B40" s="252" t="s">
        <v>331</v>
      </c>
      <c r="C40" s="252" t="s">
        <v>332</v>
      </c>
      <c r="D40" s="252" t="s">
        <v>258</v>
      </c>
      <c r="E40" s="338" t="s">
        <v>582</v>
      </c>
      <c r="F40" s="416" t="s">
        <v>583</v>
      </c>
      <c r="G40" s="417"/>
      <c r="H40" s="418"/>
      <c r="I40" s="407" t="s">
        <v>584</v>
      </c>
      <c r="J40" s="348"/>
      <c r="K40" s="265"/>
      <c r="L40" s="258">
        <f aca="true" t="shared" si="1" ref="L40:L72">M40+N40</f>
        <v>100000</v>
      </c>
      <c r="M40" s="258">
        <v>100000</v>
      </c>
      <c r="N40" s="258"/>
      <c r="O40" s="258"/>
    </row>
    <row r="41" spans="1:15" s="268" customFormat="1" ht="39.75" customHeight="1">
      <c r="A41" s="267"/>
      <c r="B41" s="252" t="s">
        <v>331</v>
      </c>
      <c r="C41" s="51" t="s">
        <v>332</v>
      </c>
      <c r="D41" s="51" t="s">
        <v>258</v>
      </c>
      <c r="E41" s="341"/>
      <c r="F41" s="431"/>
      <c r="G41" s="432"/>
      <c r="H41" s="433"/>
      <c r="I41" s="401" t="s">
        <v>585</v>
      </c>
      <c r="J41" s="401"/>
      <c r="K41" s="254"/>
      <c r="L41" s="258">
        <f t="shared" si="1"/>
        <v>214750</v>
      </c>
      <c r="M41" s="258">
        <v>214750</v>
      </c>
      <c r="N41" s="266"/>
      <c r="O41" s="266"/>
    </row>
    <row r="42" spans="1:15" s="268" customFormat="1" ht="40.5" customHeight="1">
      <c r="A42" s="267"/>
      <c r="B42" s="252" t="s">
        <v>318</v>
      </c>
      <c r="C42" s="252" t="s">
        <v>319</v>
      </c>
      <c r="D42" s="252" t="s">
        <v>144</v>
      </c>
      <c r="E42" s="341"/>
      <c r="F42" s="431"/>
      <c r="G42" s="432"/>
      <c r="H42" s="433"/>
      <c r="I42" s="401" t="s">
        <v>586</v>
      </c>
      <c r="J42" s="401"/>
      <c r="K42" s="254"/>
      <c r="L42" s="258">
        <f t="shared" si="1"/>
        <v>22900</v>
      </c>
      <c r="M42" s="258">
        <v>22900</v>
      </c>
      <c r="N42" s="266"/>
      <c r="O42" s="266"/>
    </row>
    <row r="43" spans="1:15" s="268" customFormat="1" ht="41.25" customHeight="1">
      <c r="A43" s="267"/>
      <c r="B43" s="338" t="s">
        <v>341</v>
      </c>
      <c r="C43" s="338" t="s">
        <v>342</v>
      </c>
      <c r="D43" s="338" t="s">
        <v>152</v>
      </c>
      <c r="E43" s="341"/>
      <c r="F43" s="431"/>
      <c r="G43" s="432"/>
      <c r="H43" s="433"/>
      <c r="I43" s="401" t="s">
        <v>587</v>
      </c>
      <c r="J43" s="401"/>
      <c r="K43" s="254"/>
      <c r="L43" s="258">
        <f t="shared" si="1"/>
        <v>1070350</v>
      </c>
      <c r="M43" s="258">
        <v>1070350</v>
      </c>
      <c r="N43" s="266"/>
      <c r="O43" s="266"/>
    </row>
    <row r="44" spans="1:15" s="268" customFormat="1" ht="57.75" customHeight="1">
      <c r="A44" s="267"/>
      <c r="B44" s="316"/>
      <c r="C44" s="316"/>
      <c r="D44" s="316"/>
      <c r="E44" s="341"/>
      <c r="F44" s="431"/>
      <c r="G44" s="432"/>
      <c r="H44" s="433"/>
      <c r="I44" s="405" t="s">
        <v>674</v>
      </c>
      <c r="J44" s="353"/>
      <c r="K44" s="272"/>
      <c r="L44" s="258">
        <f t="shared" si="1"/>
        <v>149600</v>
      </c>
      <c r="M44" s="258">
        <v>149600</v>
      </c>
      <c r="N44" s="266"/>
      <c r="O44" s="266"/>
    </row>
    <row r="45" spans="1:15" s="268" customFormat="1" ht="30" customHeight="1">
      <c r="A45" s="267"/>
      <c r="B45" s="252" t="s">
        <v>316</v>
      </c>
      <c r="C45" s="252" t="s">
        <v>588</v>
      </c>
      <c r="D45" s="252" t="s">
        <v>314</v>
      </c>
      <c r="E45" s="341"/>
      <c r="F45" s="431"/>
      <c r="G45" s="432"/>
      <c r="H45" s="433"/>
      <c r="I45" s="401" t="s">
        <v>589</v>
      </c>
      <c r="J45" s="401"/>
      <c r="K45" s="272"/>
      <c r="L45" s="258">
        <f t="shared" si="1"/>
        <v>747766</v>
      </c>
      <c r="M45" s="273">
        <v>747766</v>
      </c>
      <c r="N45" s="266"/>
      <c r="O45" s="266"/>
    </row>
    <row r="46" spans="1:15" s="277" customFormat="1" ht="51.75" customHeight="1">
      <c r="A46" s="274"/>
      <c r="B46" s="275" t="s">
        <v>253</v>
      </c>
      <c r="C46" s="275" t="s">
        <v>254</v>
      </c>
      <c r="D46" s="275"/>
      <c r="E46" s="315"/>
      <c r="F46" s="424" t="s">
        <v>590</v>
      </c>
      <c r="G46" s="425"/>
      <c r="H46" s="426"/>
      <c r="I46" s="424" t="s">
        <v>591</v>
      </c>
      <c r="J46" s="426"/>
      <c r="K46" s="276"/>
      <c r="L46" s="258">
        <f t="shared" si="1"/>
        <v>136000</v>
      </c>
      <c r="M46" s="273">
        <v>136000</v>
      </c>
      <c r="N46" s="273"/>
      <c r="O46" s="273"/>
    </row>
    <row r="47" spans="1:15" s="277" customFormat="1" ht="51.75" customHeight="1">
      <c r="A47" s="274"/>
      <c r="B47" s="275" t="s">
        <v>307</v>
      </c>
      <c r="C47" s="275" t="s">
        <v>592</v>
      </c>
      <c r="D47" s="275" t="s">
        <v>148</v>
      </c>
      <c r="E47" s="315"/>
      <c r="F47" s="424" t="s">
        <v>583</v>
      </c>
      <c r="G47" s="425"/>
      <c r="H47" s="426"/>
      <c r="I47" s="424" t="s">
        <v>593</v>
      </c>
      <c r="J47" s="426"/>
      <c r="K47" s="276"/>
      <c r="L47" s="258">
        <f t="shared" si="1"/>
        <v>4577070</v>
      </c>
      <c r="M47" s="273">
        <v>4577070</v>
      </c>
      <c r="N47" s="273"/>
      <c r="O47" s="273"/>
    </row>
    <row r="48" spans="1:15" s="277" customFormat="1" ht="153" customHeight="1">
      <c r="A48" s="274"/>
      <c r="B48" s="252" t="s">
        <v>203</v>
      </c>
      <c r="C48" s="252" t="s">
        <v>204</v>
      </c>
      <c r="D48" s="252"/>
      <c r="E48" s="316"/>
      <c r="F48" s="416" t="s">
        <v>594</v>
      </c>
      <c r="G48" s="417"/>
      <c r="H48" s="418"/>
      <c r="I48" s="427" t="s">
        <v>595</v>
      </c>
      <c r="J48" s="427"/>
      <c r="K48" s="278"/>
      <c r="L48" s="258">
        <f>M48+N48</f>
        <v>7561496</v>
      </c>
      <c r="M48" s="258">
        <v>7521496</v>
      </c>
      <c r="N48" s="258">
        <v>40000</v>
      </c>
      <c r="O48" s="258">
        <v>40000</v>
      </c>
    </row>
    <row r="49" spans="1:15" s="277" customFormat="1" ht="30" customHeight="1">
      <c r="A49" s="274"/>
      <c r="B49" s="252" t="s">
        <v>312</v>
      </c>
      <c r="C49" s="252" t="s">
        <v>313</v>
      </c>
      <c r="D49" s="252" t="s">
        <v>314</v>
      </c>
      <c r="E49" s="7"/>
      <c r="F49" s="407" t="s">
        <v>596</v>
      </c>
      <c r="G49" s="408"/>
      <c r="H49" s="428"/>
      <c r="I49" s="429" t="s">
        <v>597</v>
      </c>
      <c r="J49" s="430"/>
      <c r="K49" s="278"/>
      <c r="L49" s="258">
        <f>M49+N49</f>
        <v>44650</v>
      </c>
      <c r="M49" s="258">
        <v>44650</v>
      </c>
      <c r="N49" s="258"/>
      <c r="O49" s="258"/>
    </row>
    <row r="50" spans="1:15" s="268" customFormat="1" ht="35.25" customHeight="1">
      <c r="A50" s="267"/>
      <c r="B50" s="264" t="s">
        <v>598</v>
      </c>
      <c r="C50" s="414" t="s">
        <v>80</v>
      </c>
      <c r="D50" s="414"/>
      <c r="E50" s="414"/>
      <c r="F50" s="414"/>
      <c r="G50" s="414"/>
      <c r="H50" s="414"/>
      <c r="I50" s="414"/>
      <c r="J50" s="414"/>
      <c r="K50" s="264"/>
      <c r="L50" s="266">
        <f t="shared" si="1"/>
        <v>59200</v>
      </c>
      <c r="M50" s="266">
        <f>M51+M52</f>
        <v>59200</v>
      </c>
      <c r="N50" s="266">
        <f>N51</f>
        <v>0</v>
      </c>
      <c r="O50" s="266">
        <f>O51</f>
        <v>0</v>
      </c>
    </row>
    <row r="51" spans="1:15" s="268" customFormat="1" ht="44.25" customHeight="1">
      <c r="A51" s="267"/>
      <c r="B51" s="252" t="s">
        <v>360</v>
      </c>
      <c r="C51" s="252" t="s">
        <v>361</v>
      </c>
      <c r="D51" s="252" t="s">
        <v>314</v>
      </c>
      <c r="E51" s="338" t="s">
        <v>80</v>
      </c>
      <c r="F51" s="416" t="s">
        <v>599</v>
      </c>
      <c r="G51" s="417"/>
      <c r="H51" s="418"/>
      <c r="I51" s="405" t="s">
        <v>600</v>
      </c>
      <c r="J51" s="406"/>
      <c r="K51" s="256"/>
      <c r="L51" s="258">
        <f t="shared" si="1"/>
        <v>40000</v>
      </c>
      <c r="M51" s="258">
        <v>40000</v>
      </c>
      <c r="N51" s="258"/>
      <c r="O51" s="258"/>
    </row>
    <row r="52" spans="1:15" s="268" customFormat="1" ht="44.25" customHeight="1">
      <c r="A52" s="267"/>
      <c r="B52" s="252" t="s">
        <v>638</v>
      </c>
      <c r="C52" s="252" t="s">
        <v>342</v>
      </c>
      <c r="D52" s="252" t="s">
        <v>152</v>
      </c>
      <c r="E52" s="316"/>
      <c r="F52" s="421"/>
      <c r="G52" s="422"/>
      <c r="H52" s="423"/>
      <c r="I52" s="405" t="s">
        <v>675</v>
      </c>
      <c r="J52" s="353"/>
      <c r="K52" s="256"/>
      <c r="L52" s="258">
        <f t="shared" si="1"/>
        <v>19200</v>
      </c>
      <c r="M52" s="258">
        <v>19200</v>
      </c>
      <c r="N52" s="258"/>
      <c r="O52" s="258"/>
    </row>
    <row r="53" spans="1:15" s="268" customFormat="1" ht="30.75" customHeight="1">
      <c r="A53" s="267"/>
      <c r="B53" s="264" t="s">
        <v>601</v>
      </c>
      <c r="C53" s="414" t="s">
        <v>634</v>
      </c>
      <c r="D53" s="414"/>
      <c r="E53" s="414"/>
      <c r="F53" s="414"/>
      <c r="G53" s="414"/>
      <c r="H53" s="414"/>
      <c r="I53" s="414"/>
      <c r="J53" s="414"/>
      <c r="K53" s="264"/>
      <c r="L53" s="266">
        <f t="shared" si="1"/>
        <v>4754200</v>
      </c>
      <c r="M53" s="266">
        <f>M54+M55+M56+M57+M58+M62</f>
        <v>1360300</v>
      </c>
      <c r="N53" s="266">
        <f>N59+N61+N58</f>
        <v>3393900</v>
      </c>
      <c r="O53" s="266">
        <f>O59+O61+O58</f>
        <v>3393900</v>
      </c>
    </row>
    <row r="54" spans="1:15" s="268" customFormat="1" ht="30.75" customHeight="1">
      <c r="A54" s="267"/>
      <c r="B54" s="252" t="s">
        <v>369</v>
      </c>
      <c r="C54" s="252" t="s">
        <v>602</v>
      </c>
      <c r="D54" s="252" t="s">
        <v>314</v>
      </c>
      <c r="E54" s="338" t="s">
        <v>82</v>
      </c>
      <c r="F54" s="415" t="s">
        <v>603</v>
      </c>
      <c r="G54" s="415"/>
      <c r="H54" s="415"/>
      <c r="I54" s="415" t="s">
        <v>604</v>
      </c>
      <c r="J54" s="415"/>
      <c r="K54" s="265"/>
      <c r="L54" s="258">
        <f t="shared" si="1"/>
        <v>63000</v>
      </c>
      <c r="M54" s="258">
        <v>63000</v>
      </c>
      <c r="N54" s="266"/>
      <c r="O54" s="266"/>
    </row>
    <row r="55" spans="1:15" s="268" customFormat="1" ht="45.75" customHeight="1">
      <c r="A55" s="267"/>
      <c r="B55" s="252" t="s">
        <v>373</v>
      </c>
      <c r="C55" s="252" t="s">
        <v>605</v>
      </c>
      <c r="D55" s="252" t="s">
        <v>314</v>
      </c>
      <c r="E55" s="341"/>
      <c r="F55" s="415"/>
      <c r="G55" s="415"/>
      <c r="H55" s="415"/>
      <c r="I55" s="415" t="s">
        <v>606</v>
      </c>
      <c r="J55" s="415"/>
      <c r="K55" s="265"/>
      <c r="L55" s="258">
        <f t="shared" si="1"/>
        <v>20000</v>
      </c>
      <c r="M55" s="258">
        <v>20000</v>
      </c>
      <c r="N55" s="266"/>
      <c r="O55" s="266"/>
    </row>
    <row r="56" spans="1:15" s="268" customFormat="1" ht="47.25" customHeight="1">
      <c r="A56" s="267"/>
      <c r="B56" s="252" t="s">
        <v>639</v>
      </c>
      <c r="C56" s="252" t="s">
        <v>342</v>
      </c>
      <c r="D56" s="252" t="s">
        <v>152</v>
      </c>
      <c r="E56" s="315"/>
      <c r="F56" s="415"/>
      <c r="G56" s="415"/>
      <c r="H56" s="415"/>
      <c r="I56" s="415" t="s">
        <v>673</v>
      </c>
      <c r="J56" s="415"/>
      <c r="K56" s="265"/>
      <c r="L56" s="258">
        <f t="shared" si="1"/>
        <v>53600</v>
      </c>
      <c r="M56" s="258">
        <v>53600</v>
      </c>
      <c r="N56" s="266"/>
      <c r="O56" s="266"/>
    </row>
    <row r="57" spans="1:15" s="268" customFormat="1" ht="26.25" customHeight="1">
      <c r="A57" s="267"/>
      <c r="B57" s="252" t="s">
        <v>375</v>
      </c>
      <c r="C57" s="252" t="s">
        <v>376</v>
      </c>
      <c r="D57" s="252"/>
      <c r="E57" s="315"/>
      <c r="F57" s="416" t="s">
        <v>558</v>
      </c>
      <c r="G57" s="417"/>
      <c r="H57" s="418"/>
      <c r="I57" s="405" t="s">
        <v>607</v>
      </c>
      <c r="J57" s="406"/>
      <c r="K57" s="256"/>
      <c r="L57" s="258">
        <f t="shared" si="1"/>
        <v>238300</v>
      </c>
      <c r="M57" s="258">
        <v>238300</v>
      </c>
      <c r="N57" s="258"/>
      <c r="O57" s="258"/>
    </row>
    <row r="58" spans="1:15" s="268" customFormat="1" ht="54.75" customHeight="1">
      <c r="A58" s="267"/>
      <c r="B58" s="254" t="s">
        <v>386</v>
      </c>
      <c r="C58" s="254" t="s">
        <v>387</v>
      </c>
      <c r="D58" s="254" t="s">
        <v>388</v>
      </c>
      <c r="E58" s="315"/>
      <c r="F58" s="364"/>
      <c r="G58" s="419"/>
      <c r="H58" s="420"/>
      <c r="I58" s="405" t="s">
        <v>608</v>
      </c>
      <c r="J58" s="406"/>
      <c r="K58" s="256"/>
      <c r="L58" s="258">
        <f t="shared" si="1"/>
        <v>935400</v>
      </c>
      <c r="M58" s="273">
        <v>910400</v>
      </c>
      <c r="N58" s="258">
        <v>25000</v>
      </c>
      <c r="O58" s="258">
        <v>25000</v>
      </c>
    </row>
    <row r="59" spans="1:15" s="280" customFormat="1" ht="40.5" customHeight="1">
      <c r="A59" s="279"/>
      <c r="B59" s="409" t="s">
        <v>409</v>
      </c>
      <c r="C59" s="409" t="s">
        <v>410</v>
      </c>
      <c r="D59" s="409" t="s">
        <v>69</v>
      </c>
      <c r="E59" s="315"/>
      <c r="F59" s="421"/>
      <c r="G59" s="422"/>
      <c r="H59" s="423"/>
      <c r="I59" s="405" t="s">
        <v>609</v>
      </c>
      <c r="J59" s="406"/>
      <c r="K59" s="256"/>
      <c r="L59" s="258">
        <f t="shared" si="1"/>
        <v>600000</v>
      </c>
      <c r="M59" s="273"/>
      <c r="N59" s="258">
        <v>600000</v>
      </c>
      <c r="O59" s="258">
        <v>600000</v>
      </c>
    </row>
    <row r="60" spans="1:15" s="280" customFormat="1" ht="40.5" customHeight="1">
      <c r="A60" s="279"/>
      <c r="B60" s="410"/>
      <c r="C60" s="410"/>
      <c r="D60" s="410"/>
      <c r="E60" s="315"/>
      <c r="F60" s="401"/>
      <c r="G60" s="412"/>
      <c r="H60" s="412"/>
      <c r="I60" s="401" t="s">
        <v>610</v>
      </c>
      <c r="J60" s="412"/>
      <c r="K60" s="256"/>
      <c r="L60" s="258">
        <f t="shared" si="1"/>
        <v>300000</v>
      </c>
      <c r="M60" s="273"/>
      <c r="N60" s="258">
        <v>300000</v>
      </c>
      <c r="O60" s="258">
        <v>300000</v>
      </c>
    </row>
    <row r="61" spans="1:15" s="280" customFormat="1" ht="40.5" customHeight="1">
      <c r="A61" s="279"/>
      <c r="B61" s="411"/>
      <c r="C61" s="411"/>
      <c r="D61" s="411"/>
      <c r="E61" s="315"/>
      <c r="F61" s="405" t="s">
        <v>558</v>
      </c>
      <c r="G61" s="413"/>
      <c r="H61" s="406"/>
      <c r="I61" s="405" t="s">
        <v>611</v>
      </c>
      <c r="J61" s="406"/>
      <c r="K61" s="256"/>
      <c r="L61" s="258">
        <f t="shared" si="1"/>
        <v>2768900</v>
      </c>
      <c r="M61" s="273"/>
      <c r="N61" s="258">
        <v>2768900</v>
      </c>
      <c r="O61" s="258">
        <v>2768900</v>
      </c>
    </row>
    <row r="62" spans="1:15" s="280" customFormat="1" ht="53.25" customHeight="1">
      <c r="A62" s="279"/>
      <c r="B62" s="252" t="s">
        <v>400</v>
      </c>
      <c r="C62" s="252" t="s">
        <v>612</v>
      </c>
      <c r="D62" s="252" t="s">
        <v>91</v>
      </c>
      <c r="E62" s="316"/>
      <c r="F62" s="398" t="s">
        <v>613</v>
      </c>
      <c r="G62" s="399"/>
      <c r="H62" s="400"/>
      <c r="I62" s="401" t="s">
        <v>614</v>
      </c>
      <c r="J62" s="401"/>
      <c r="K62" s="256"/>
      <c r="L62" s="258">
        <f t="shared" si="1"/>
        <v>75000</v>
      </c>
      <c r="M62" s="273">
        <v>75000</v>
      </c>
      <c r="N62" s="258"/>
      <c r="O62" s="258"/>
    </row>
    <row r="63" spans="1:15" s="284" customFormat="1" ht="30" customHeight="1">
      <c r="A63" s="281"/>
      <c r="B63" s="402" t="s">
        <v>615</v>
      </c>
      <c r="C63" s="403"/>
      <c r="D63" s="403"/>
      <c r="E63" s="403"/>
      <c r="F63" s="403"/>
      <c r="G63" s="403"/>
      <c r="H63" s="403"/>
      <c r="I63" s="403"/>
      <c r="J63" s="404"/>
      <c r="K63" s="282"/>
      <c r="L63" s="266">
        <f t="shared" si="1"/>
        <v>14198549</v>
      </c>
      <c r="M63" s="283">
        <f>M64+M65+M66+M67+M68+M69+M70+M71+M72</f>
        <v>13804549</v>
      </c>
      <c r="N63" s="283">
        <f>N64+N65+N66+N67+N68+N69+N70+N71+N72</f>
        <v>394000</v>
      </c>
      <c r="O63" s="283">
        <f>O64+O65+O66+O67+O68+O69+O70+O71+O72</f>
        <v>394000</v>
      </c>
    </row>
    <row r="64" spans="1:15" s="280" customFormat="1" ht="83.25" customHeight="1">
      <c r="A64" s="279"/>
      <c r="B64" s="338" t="s">
        <v>462</v>
      </c>
      <c r="C64" s="338" t="s">
        <v>463</v>
      </c>
      <c r="D64" s="338" t="s">
        <v>77</v>
      </c>
      <c r="E64" s="332" t="s">
        <v>615</v>
      </c>
      <c r="F64" s="416" t="s">
        <v>554</v>
      </c>
      <c r="G64" s="450"/>
      <c r="H64" s="451"/>
      <c r="I64" s="405" t="s">
        <v>669</v>
      </c>
      <c r="J64" s="406"/>
      <c r="K64" s="256"/>
      <c r="L64" s="258">
        <f t="shared" si="1"/>
        <v>990000</v>
      </c>
      <c r="M64" s="273">
        <v>990000</v>
      </c>
      <c r="N64" s="258"/>
      <c r="O64" s="258"/>
    </row>
    <row r="65" spans="1:15" s="280" customFormat="1" ht="46.5" customHeight="1">
      <c r="A65" s="279"/>
      <c r="B65" s="315"/>
      <c r="C65" s="315"/>
      <c r="D65" s="315"/>
      <c r="E65" s="315"/>
      <c r="F65" s="364"/>
      <c r="G65" s="419"/>
      <c r="H65" s="420"/>
      <c r="I65" s="405" t="s">
        <v>667</v>
      </c>
      <c r="J65" s="353"/>
      <c r="K65" s="256"/>
      <c r="L65" s="258">
        <f t="shared" si="1"/>
        <v>1355000</v>
      </c>
      <c r="M65" s="273">
        <v>1355000</v>
      </c>
      <c r="N65" s="258"/>
      <c r="O65" s="258"/>
    </row>
    <row r="66" spans="1:15" s="280" customFormat="1" ht="131.25" customHeight="1">
      <c r="A66" s="279"/>
      <c r="B66" s="315"/>
      <c r="C66" s="315"/>
      <c r="D66" s="315"/>
      <c r="E66" s="315"/>
      <c r="F66" s="364"/>
      <c r="G66" s="419"/>
      <c r="H66" s="420"/>
      <c r="I66" s="405" t="s">
        <v>668</v>
      </c>
      <c r="J66" s="353"/>
      <c r="K66" s="256"/>
      <c r="L66" s="258">
        <f t="shared" si="1"/>
        <v>1024870</v>
      </c>
      <c r="M66" s="273">
        <v>1024870</v>
      </c>
      <c r="N66" s="258"/>
      <c r="O66" s="258"/>
    </row>
    <row r="67" spans="1:15" s="280" customFormat="1" ht="72" customHeight="1">
      <c r="A67" s="279"/>
      <c r="B67" s="315"/>
      <c r="C67" s="315"/>
      <c r="D67" s="315"/>
      <c r="E67" s="315"/>
      <c r="F67" s="364"/>
      <c r="G67" s="419"/>
      <c r="H67" s="420"/>
      <c r="I67" s="405" t="s">
        <v>670</v>
      </c>
      <c r="J67" s="353"/>
      <c r="K67" s="256"/>
      <c r="L67" s="258">
        <f t="shared" si="1"/>
        <v>10004679</v>
      </c>
      <c r="M67" s="273">
        <v>10004679</v>
      </c>
      <c r="N67" s="258"/>
      <c r="O67" s="258"/>
    </row>
    <row r="68" spans="1:15" s="280" customFormat="1" ht="79.5" customHeight="1">
      <c r="A68" s="279"/>
      <c r="B68" s="315"/>
      <c r="C68" s="315"/>
      <c r="D68" s="315"/>
      <c r="E68" s="315"/>
      <c r="F68" s="364"/>
      <c r="G68" s="419"/>
      <c r="H68" s="420"/>
      <c r="I68" s="405" t="s">
        <v>671</v>
      </c>
      <c r="J68" s="353"/>
      <c r="K68" s="256"/>
      <c r="L68" s="258">
        <f t="shared" si="1"/>
        <v>340000</v>
      </c>
      <c r="M68" s="273">
        <v>340000</v>
      </c>
      <c r="N68" s="258"/>
      <c r="O68" s="258"/>
    </row>
    <row r="69" spans="1:15" s="280" customFormat="1" ht="38.25" customHeight="1">
      <c r="A69" s="279"/>
      <c r="B69" s="315"/>
      <c r="C69" s="315"/>
      <c r="D69" s="315"/>
      <c r="E69" s="315"/>
      <c r="F69" s="364"/>
      <c r="G69" s="419"/>
      <c r="H69" s="420"/>
      <c r="I69" s="405" t="s">
        <v>672</v>
      </c>
      <c r="J69" s="353"/>
      <c r="K69" s="256"/>
      <c r="L69" s="258">
        <f t="shared" si="1"/>
        <v>90000</v>
      </c>
      <c r="M69" s="273">
        <v>90000</v>
      </c>
      <c r="N69" s="258"/>
      <c r="O69" s="258"/>
    </row>
    <row r="70" spans="1:15" s="280" customFormat="1" ht="53.25" customHeight="1" hidden="1">
      <c r="A70" s="279"/>
      <c r="B70" s="315"/>
      <c r="C70" s="315"/>
      <c r="D70" s="315"/>
      <c r="E70" s="315"/>
      <c r="F70" s="421"/>
      <c r="G70" s="422"/>
      <c r="H70" s="423"/>
      <c r="I70" s="405"/>
      <c r="J70" s="353"/>
      <c r="K70" s="256"/>
      <c r="L70" s="258">
        <f t="shared" si="1"/>
        <v>0</v>
      </c>
      <c r="M70" s="273"/>
      <c r="N70" s="258"/>
      <c r="O70" s="258"/>
    </row>
    <row r="71" spans="1:15" s="280" customFormat="1" ht="53.25" customHeight="1">
      <c r="A71" s="279"/>
      <c r="B71" s="315"/>
      <c r="C71" s="315"/>
      <c r="D71" s="315"/>
      <c r="E71" s="315"/>
      <c r="F71" s="407" t="s">
        <v>574</v>
      </c>
      <c r="G71" s="440"/>
      <c r="H71" s="353"/>
      <c r="I71" s="405" t="s">
        <v>679</v>
      </c>
      <c r="J71" s="353"/>
      <c r="K71" s="256"/>
      <c r="L71" s="258">
        <f t="shared" si="1"/>
        <v>350000</v>
      </c>
      <c r="M71" s="273"/>
      <c r="N71" s="258">
        <v>350000</v>
      </c>
      <c r="O71" s="258">
        <v>350000</v>
      </c>
    </row>
    <row r="72" spans="1:15" s="280" customFormat="1" ht="53.25" customHeight="1">
      <c r="A72" s="279"/>
      <c r="B72" s="316"/>
      <c r="C72" s="316"/>
      <c r="D72" s="316"/>
      <c r="E72" s="316"/>
      <c r="F72" s="407" t="s">
        <v>594</v>
      </c>
      <c r="G72" s="408"/>
      <c r="H72" s="408"/>
      <c r="I72" s="401" t="s">
        <v>616</v>
      </c>
      <c r="J72" s="401"/>
      <c r="K72" s="256"/>
      <c r="L72" s="258">
        <f t="shared" si="1"/>
        <v>44000</v>
      </c>
      <c r="M72" s="273"/>
      <c r="N72" s="258">
        <v>44000</v>
      </c>
      <c r="O72" s="258">
        <v>44000</v>
      </c>
    </row>
    <row r="73" spans="1:15" s="280" customFormat="1" ht="30" customHeight="1">
      <c r="A73" s="279"/>
      <c r="B73" s="395" t="s">
        <v>536</v>
      </c>
      <c r="C73" s="396"/>
      <c r="D73" s="396"/>
      <c r="E73" s="396"/>
      <c r="F73" s="396"/>
      <c r="G73" s="396"/>
      <c r="H73" s="396"/>
      <c r="I73" s="396"/>
      <c r="J73" s="397"/>
      <c r="K73" s="285"/>
      <c r="L73" s="266">
        <f>M73+N73</f>
        <v>68791720</v>
      </c>
      <c r="M73" s="266">
        <f>M13+M25+M32+M39+M50+M53+M63</f>
        <v>53240411</v>
      </c>
      <c r="N73" s="266">
        <f>N13+N25+N32+N39+N50+N53+N63</f>
        <v>15551309</v>
      </c>
      <c r="O73" s="266">
        <f>O13+O25+O32+O39+O50+O53+O63</f>
        <v>15551309</v>
      </c>
    </row>
    <row r="74" spans="2:15" s="268" customFormat="1" ht="12.75" customHeight="1">
      <c r="B74" s="269"/>
      <c r="C74" s="269"/>
      <c r="D74" s="269"/>
      <c r="E74" s="269"/>
      <c r="F74" s="269"/>
      <c r="G74" s="269"/>
      <c r="H74" s="269"/>
      <c r="I74" s="286"/>
      <c r="J74" s="286"/>
      <c r="K74" s="286"/>
      <c r="L74" s="286"/>
      <c r="M74" s="286"/>
      <c r="N74" s="286"/>
      <c r="O74" s="286"/>
    </row>
    <row r="75" spans="6:8" ht="12.75">
      <c r="F75" s="61"/>
      <c r="G75" s="61"/>
      <c r="H75" s="61"/>
    </row>
    <row r="76" spans="3:8" ht="12.75">
      <c r="C76" s="61"/>
      <c r="D76" s="126"/>
      <c r="E76" s="61"/>
      <c r="F76" s="61"/>
      <c r="G76" s="61"/>
      <c r="H76" s="61"/>
    </row>
    <row r="77" spans="6:8" ht="12.75">
      <c r="F77" s="61"/>
      <c r="G77" s="61"/>
      <c r="H77" s="61"/>
    </row>
    <row r="78" ht="12.75">
      <c r="F78" s="61"/>
    </row>
    <row r="79" spans="6:8" ht="12.75">
      <c r="F79" s="61"/>
      <c r="G79" s="61"/>
      <c r="H79" s="61"/>
    </row>
    <row r="80" spans="6:8" ht="12.75">
      <c r="F80" s="61"/>
      <c r="G80" s="61"/>
      <c r="H80" s="61"/>
    </row>
    <row r="87" ht="12.75">
      <c r="H87" s="287"/>
    </row>
  </sheetData>
  <sheetProtection/>
  <mergeCells count="129">
    <mergeCell ref="D64:D72"/>
    <mergeCell ref="I55:J55"/>
    <mergeCell ref="I44:J44"/>
    <mergeCell ref="C43:C44"/>
    <mergeCell ref="D43:D44"/>
    <mergeCell ref="B43:B44"/>
    <mergeCell ref="E51:E52"/>
    <mergeCell ref="F51:H52"/>
    <mergeCell ref="I52:J52"/>
    <mergeCell ref="E64:E72"/>
    <mergeCell ref="I65:J65"/>
    <mergeCell ref="I66:J66"/>
    <mergeCell ref="I70:J70"/>
    <mergeCell ref="I71:J71"/>
    <mergeCell ref="I67:J67"/>
    <mergeCell ref="F64:H70"/>
    <mergeCell ref="I68:J68"/>
    <mergeCell ref="I69:J69"/>
    <mergeCell ref="F71:H71"/>
    <mergeCell ref="B29:B31"/>
    <mergeCell ref="C29:C31"/>
    <mergeCell ref="D29:D31"/>
    <mergeCell ref="F30:H31"/>
    <mergeCell ref="F29:H29"/>
    <mergeCell ref="I29:J29"/>
    <mergeCell ref="I30:J30"/>
    <mergeCell ref="I31:J31"/>
    <mergeCell ref="C6:M9"/>
    <mergeCell ref="A11:A12"/>
    <mergeCell ref="B11:B12"/>
    <mergeCell ref="C11:C12"/>
    <mergeCell ref="D11:D12"/>
    <mergeCell ref="E11:E12"/>
    <mergeCell ref="F11:H12"/>
    <mergeCell ref="I11:J12"/>
    <mergeCell ref="K11:K12"/>
    <mergeCell ref="L11:L12"/>
    <mergeCell ref="M11:M12"/>
    <mergeCell ref="N11:O11"/>
    <mergeCell ref="C13:J13"/>
    <mergeCell ref="E14:E24"/>
    <mergeCell ref="F14:H14"/>
    <mergeCell ref="I14:J14"/>
    <mergeCell ref="F19:H20"/>
    <mergeCell ref="I19:J19"/>
    <mergeCell ref="I20:J20"/>
    <mergeCell ref="F23:H24"/>
    <mergeCell ref="A15:A16"/>
    <mergeCell ref="B15:B20"/>
    <mergeCell ref="C15:C20"/>
    <mergeCell ref="D15:D20"/>
    <mergeCell ref="F15:H17"/>
    <mergeCell ref="I15:J15"/>
    <mergeCell ref="I16:J16"/>
    <mergeCell ref="I17:J17"/>
    <mergeCell ref="F18:H18"/>
    <mergeCell ref="I18:J18"/>
    <mergeCell ref="B21:B24"/>
    <mergeCell ref="C21:C24"/>
    <mergeCell ref="D21:D24"/>
    <mergeCell ref="F21:H22"/>
    <mergeCell ref="I21:J21"/>
    <mergeCell ref="I22:J22"/>
    <mergeCell ref="I24:J24"/>
    <mergeCell ref="I23:J23"/>
    <mergeCell ref="C25:J25"/>
    <mergeCell ref="F26:H26"/>
    <mergeCell ref="I26:J26"/>
    <mergeCell ref="F27:H27"/>
    <mergeCell ref="I27:J27"/>
    <mergeCell ref="F28:H28"/>
    <mergeCell ref="I28:J28"/>
    <mergeCell ref="E26:E31"/>
    <mergeCell ref="C32:J32"/>
    <mergeCell ref="E33:E38"/>
    <mergeCell ref="F33:H35"/>
    <mergeCell ref="I33:J33"/>
    <mergeCell ref="I35:J35"/>
    <mergeCell ref="F36:H38"/>
    <mergeCell ref="I36:J36"/>
    <mergeCell ref="I37:J37"/>
    <mergeCell ref="I38:J38"/>
    <mergeCell ref="I34:J34"/>
    <mergeCell ref="C39:J39"/>
    <mergeCell ref="E40:E48"/>
    <mergeCell ref="F40:H45"/>
    <mergeCell ref="I40:J40"/>
    <mergeCell ref="I41:J41"/>
    <mergeCell ref="I42:J42"/>
    <mergeCell ref="I43:J43"/>
    <mergeCell ref="I45:J45"/>
    <mergeCell ref="F46:H46"/>
    <mergeCell ref="I46:J46"/>
    <mergeCell ref="F47:H47"/>
    <mergeCell ref="I47:J47"/>
    <mergeCell ref="F48:H48"/>
    <mergeCell ref="I48:J48"/>
    <mergeCell ref="F49:H49"/>
    <mergeCell ref="I49:J49"/>
    <mergeCell ref="C50:J50"/>
    <mergeCell ref="I51:J51"/>
    <mergeCell ref="C53:J53"/>
    <mergeCell ref="E54:E62"/>
    <mergeCell ref="F54:H56"/>
    <mergeCell ref="I54:J54"/>
    <mergeCell ref="I56:J56"/>
    <mergeCell ref="F57:H59"/>
    <mergeCell ref="I57:J57"/>
    <mergeCell ref="I58:J58"/>
    <mergeCell ref="B64:B72"/>
    <mergeCell ref="C64:C72"/>
    <mergeCell ref="B59:B61"/>
    <mergeCell ref="C59:C61"/>
    <mergeCell ref="D59:D61"/>
    <mergeCell ref="I59:J59"/>
    <mergeCell ref="F60:H60"/>
    <mergeCell ref="I60:J60"/>
    <mergeCell ref="F61:H61"/>
    <mergeCell ref="I61:J61"/>
    <mergeCell ref="B33:B34"/>
    <mergeCell ref="C33:C34"/>
    <mergeCell ref="D33:D34"/>
    <mergeCell ref="B73:J73"/>
    <mergeCell ref="F62:H62"/>
    <mergeCell ref="I62:J62"/>
    <mergeCell ref="B63:J63"/>
    <mergeCell ref="I64:J64"/>
    <mergeCell ref="F72:H72"/>
    <mergeCell ref="I72:J72"/>
  </mergeCells>
  <printOptions/>
  <pageMargins left="0.7480314960629921" right="0.4330708661417323" top="0.5118110236220472" bottom="0.5118110236220472" header="0.5118110236220472" footer="0.5118110236220472"/>
  <pageSetup fitToHeight="3" fitToWidth="1" horizontalDpi="600" verticalDpi="600" orientation="landscape" paperSize="9" scale="50" r:id="rId1"/>
</worksheet>
</file>

<file path=xl/worksheets/sheet5.xml><?xml version="1.0" encoding="utf-8"?>
<worksheet xmlns="http://schemas.openxmlformats.org/spreadsheetml/2006/main" xmlns:r="http://schemas.openxmlformats.org/officeDocument/2006/relationships">
  <dimension ref="A1:H37"/>
  <sheetViews>
    <sheetView zoomScalePageLayoutView="0" workbookViewId="0" topLeftCell="A23">
      <selection activeCell="G28" sqref="G28"/>
    </sheetView>
  </sheetViews>
  <sheetFormatPr defaultColWidth="9.140625" defaultRowHeight="12.75"/>
  <cols>
    <col min="1" max="1" width="33.8515625" style="0" customWidth="1"/>
    <col min="2" max="2" width="18.57421875" style="0" customWidth="1"/>
    <col min="3" max="3" width="18.57421875" style="0" hidden="1" customWidth="1"/>
    <col min="4" max="4" width="19.8515625" style="0" hidden="1" customWidth="1"/>
    <col min="5" max="5" width="18.421875" style="0" customWidth="1"/>
    <col min="6" max="6" width="15.7109375" style="0" customWidth="1"/>
    <col min="7" max="7" width="17.00390625" style="0" customWidth="1"/>
  </cols>
  <sheetData>
    <row r="1" ht="12.75">
      <c r="E1" s="134" t="s">
        <v>617</v>
      </c>
    </row>
    <row r="2" ht="12.75">
      <c r="E2" t="s">
        <v>12</v>
      </c>
    </row>
    <row r="3" ht="12.75" hidden="1"/>
    <row r="4" ht="12.75">
      <c r="E4" s="134" t="s">
        <v>618</v>
      </c>
    </row>
    <row r="5" ht="14.25" customHeight="1"/>
    <row r="6" spans="1:6" ht="15" customHeight="1">
      <c r="A6" s="310"/>
      <c r="B6" s="311"/>
      <c r="C6" s="311"/>
      <c r="D6" s="311"/>
      <c r="E6" s="311"/>
      <c r="F6" s="4"/>
    </row>
    <row r="7" spans="1:6" ht="15">
      <c r="A7" s="452" t="s">
        <v>619</v>
      </c>
      <c r="B7" s="452"/>
      <c r="C7" s="452"/>
      <c r="D7" s="452"/>
      <c r="E7" s="452"/>
      <c r="F7" s="453"/>
    </row>
    <row r="8" spans="1:5" ht="15.75">
      <c r="A8" s="312"/>
      <c r="B8" s="312"/>
      <c r="C8" s="312"/>
      <c r="D8" s="312"/>
      <c r="E8" s="312"/>
    </row>
    <row r="9" spans="1:5" ht="12.75">
      <c r="A9" s="313"/>
      <c r="B9" s="313"/>
      <c r="C9" s="313"/>
      <c r="D9" s="313"/>
      <c r="E9" s="313"/>
    </row>
    <row r="10" ht="12.75">
      <c r="E10" t="s">
        <v>22</v>
      </c>
    </row>
    <row r="11" ht="12.75" customHeight="1"/>
    <row r="12" spans="1:5" ht="33.75" customHeight="1">
      <c r="A12" s="454" t="s">
        <v>620</v>
      </c>
      <c r="B12" s="454" t="s">
        <v>621</v>
      </c>
      <c r="C12" s="454" t="s">
        <v>622</v>
      </c>
      <c r="D12" s="454" t="s">
        <v>623</v>
      </c>
      <c r="E12" s="307" t="s">
        <v>10</v>
      </c>
    </row>
    <row r="13" spans="1:5" ht="15" customHeight="1" hidden="1">
      <c r="A13" s="315"/>
      <c r="B13" s="315"/>
      <c r="C13" s="315"/>
      <c r="D13" s="315"/>
      <c r="E13" s="308"/>
    </row>
    <row r="14" spans="1:8" ht="72" customHeight="1">
      <c r="A14" s="316"/>
      <c r="B14" s="316"/>
      <c r="C14" s="316"/>
      <c r="D14" s="316"/>
      <c r="E14" s="309"/>
      <c r="H14" s="3"/>
    </row>
    <row r="15" spans="1:5" ht="12.75">
      <c r="A15" s="2"/>
      <c r="B15" s="2"/>
      <c r="C15" s="2"/>
      <c r="D15" s="2"/>
      <c r="E15" s="2"/>
    </row>
    <row r="16" spans="1:5" ht="15.75">
      <c r="A16" s="288" t="s">
        <v>503</v>
      </c>
      <c r="B16" s="31">
        <v>119000</v>
      </c>
      <c r="C16" s="31"/>
      <c r="D16" s="31"/>
      <c r="E16" s="31">
        <f aca="true" t="shared" si="0" ref="E16:E35">SUM(B16+D16+C16)</f>
        <v>119000</v>
      </c>
    </row>
    <row r="17" spans="1:5" ht="15.75">
      <c r="A17" s="288" t="s">
        <v>504</v>
      </c>
      <c r="B17" s="31">
        <v>35000</v>
      </c>
      <c r="C17" s="31"/>
      <c r="D17" s="31"/>
      <c r="E17" s="31">
        <f t="shared" si="0"/>
        <v>35000</v>
      </c>
    </row>
    <row r="18" spans="1:5" ht="15.75">
      <c r="A18" s="288" t="s">
        <v>505</v>
      </c>
      <c r="B18" s="31">
        <v>1636500</v>
      </c>
      <c r="C18" s="31"/>
      <c r="D18" s="31"/>
      <c r="E18" s="31">
        <f t="shared" si="0"/>
        <v>1636500</v>
      </c>
    </row>
    <row r="19" spans="1:5" ht="15.75">
      <c r="A19" s="288" t="s">
        <v>506</v>
      </c>
      <c r="B19" s="31">
        <v>35000</v>
      </c>
      <c r="C19" s="31"/>
      <c r="D19" s="31"/>
      <c r="E19" s="31">
        <f t="shared" si="0"/>
        <v>35000</v>
      </c>
    </row>
    <row r="20" spans="1:5" ht="15.75">
      <c r="A20" s="288" t="s">
        <v>507</v>
      </c>
      <c r="B20" s="31">
        <v>620000</v>
      </c>
      <c r="C20" s="31"/>
      <c r="D20" s="31"/>
      <c r="E20" s="31">
        <f t="shared" si="0"/>
        <v>620000</v>
      </c>
    </row>
    <row r="21" spans="1:5" ht="15.75">
      <c r="A21" s="288" t="s">
        <v>508</v>
      </c>
      <c r="B21" s="31">
        <v>142700</v>
      </c>
      <c r="C21" s="31"/>
      <c r="D21" s="31"/>
      <c r="E21" s="31">
        <f t="shared" si="0"/>
        <v>142700</v>
      </c>
    </row>
    <row r="22" spans="1:5" ht="15.75">
      <c r="A22" s="288" t="s">
        <v>509</v>
      </c>
      <c r="B22" s="31">
        <v>44900</v>
      </c>
      <c r="C22" s="31"/>
      <c r="D22" s="31"/>
      <c r="E22" s="31">
        <f t="shared" si="0"/>
        <v>44900</v>
      </c>
    </row>
    <row r="23" spans="1:5" ht="15.75">
      <c r="A23" s="288" t="s">
        <v>624</v>
      </c>
      <c r="B23" s="31">
        <v>61200</v>
      </c>
      <c r="C23" s="31"/>
      <c r="D23" s="31"/>
      <c r="E23" s="31">
        <f t="shared" si="0"/>
        <v>61200</v>
      </c>
    </row>
    <row r="24" spans="1:5" ht="15.75">
      <c r="A24" s="288" t="s">
        <v>625</v>
      </c>
      <c r="B24" s="31"/>
      <c r="C24" s="31"/>
      <c r="D24" s="31"/>
      <c r="E24" s="31">
        <f t="shared" si="0"/>
        <v>0</v>
      </c>
    </row>
    <row r="25" spans="1:5" ht="15.75">
      <c r="A25" s="288" t="s">
        <v>626</v>
      </c>
      <c r="B25" s="31">
        <v>50000</v>
      </c>
      <c r="C25" s="31"/>
      <c r="D25" s="31"/>
      <c r="E25" s="31">
        <f t="shared" si="0"/>
        <v>50000</v>
      </c>
    </row>
    <row r="26" spans="1:5" ht="15.75">
      <c r="A26" s="288" t="s">
        <v>627</v>
      </c>
      <c r="B26" s="31">
        <v>53200</v>
      </c>
      <c r="C26" s="31"/>
      <c r="D26" s="31"/>
      <c r="E26" s="31">
        <f t="shared" si="0"/>
        <v>53200</v>
      </c>
    </row>
    <row r="27" spans="1:5" ht="15.75">
      <c r="A27" s="288" t="s">
        <v>628</v>
      </c>
      <c r="B27" s="31">
        <v>52000</v>
      </c>
      <c r="C27" s="31"/>
      <c r="D27" s="31"/>
      <c r="E27" s="31">
        <f t="shared" si="0"/>
        <v>52000</v>
      </c>
    </row>
    <row r="28" spans="1:5" ht="15.75">
      <c r="A28" s="288" t="s">
        <v>515</v>
      </c>
      <c r="B28" s="31">
        <v>337000</v>
      </c>
      <c r="C28" s="31"/>
      <c r="D28" s="31"/>
      <c r="E28" s="31">
        <f t="shared" si="0"/>
        <v>337000</v>
      </c>
    </row>
    <row r="29" spans="1:5" ht="15.75">
      <c r="A29" s="288" t="s">
        <v>629</v>
      </c>
      <c r="B29" s="31">
        <v>117200</v>
      </c>
      <c r="C29" s="31"/>
      <c r="D29" s="31"/>
      <c r="E29" s="31">
        <f t="shared" si="0"/>
        <v>117200</v>
      </c>
    </row>
    <row r="30" spans="1:5" ht="15.75">
      <c r="A30" s="288" t="s">
        <v>630</v>
      </c>
      <c r="B30" s="31">
        <v>140000</v>
      </c>
      <c r="C30" s="31"/>
      <c r="D30" s="31"/>
      <c r="E30" s="31">
        <f t="shared" si="0"/>
        <v>140000</v>
      </c>
    </row>
    <row r="31" spans="1:5" ht="15.75">
      <c r="A31" s="288" t="s">
        <v>631</v>
      </c>
      <c r="B31" s="31">
        <v>42800</v>
      </c>
      <c r="C31" s="31"/>
      <c r="D31" s="31"/>
      <c r="E31" s="31">
        <f t="shared" si="0"/>
        <v>42800</v>
      </c>
    </row>
    <row r="32" spans="1:5" ht="15.75">
      <c r="A32" s="288" t="s">
        <v>519</v>
      </c>
      <c r="B32" s="31">
        <v>480000</v>
      </c>
      <c r="C32" s="31"/>
      <c r="D32" s="31"/>
      <c r="E32" s="31">
        <f t="shared" si="0"/>
        <v>480000</v>
      </c>
    </row>
    <row r="33" spans="1:5" ht="15.75">
      <c r="A33" s="288" t="s">
        <v>632</v>
      </c>
      <c r="B33" s="31">
        <v>154900</v>
      </c>
      <c r="C33" s="31"/>
      <c r="D33" s="31"/>
      <c r="E33" s="31">
        <f t="shared" si="0"/>
        <v>154900</v>
      </c>
    </row>
    <row r="34" spans="1:5" ht="15.75">
      <c r="A34" s="288" t="s">
        <v>521</v>
      </c>
      <c r="B34" s="31">
        <v>125000</v>
      </c>
      <c r="C34" s="31"/>
      <c r="D34" s="31"/>
      <c r="E34" s="31">
        <f t="shared" si="0"/>
        <v>125000</v>
      </c>
    </row>
    <row r="35" spans="1:5" ht="15.75">
      <c r="A35" s="288" t="s">
        <v>522</v>
      </c>
      <c r="B35" s="31">
        <v>230000</v>
      </c>
      <c r="C35" s="31"/>
      <c r="D35" s="31"/>
      <c r="E35" s="31">
        <f t="shared" si="0"/>
        <v>230000</v>
      </c>
    </row>
    <row r="36" spans="1:5" ht="12.75">
      <c r="A36" s="2"/>
      <c r="B36" s="31"/>
      <c r="C36" s="31"/>
      <c r="D36" s="31"/>
      <c r="E36" s="31"/>
    </row>
    <row r="37" spans="1:5" ht="19.5">
      <c r="A37" s="289" t="s">
        <v>536</v>
      </c>
      <c r="B37" s="31">
        <f>SUM(B16+B17+B18+B19+B20+B21+B22+B23+B24+B25+B26+B27+B28+B29+B30+B31+B32+B33+B34+B35)</f>
        <v>4476400</v>
      </c>
      <c r="C37" s="31">
        <f>SUM(C16+C17+C18+C19+C20+C21+C22+C23+C24+C25+C26+C27+C28+C29+C30+C31+C32+C33+C34+C35)</f>
        <v>0</v>
      </c>
      <c r="D37" s="31">
        <f>SUM(D16+D17+D18+D19+D20+D21+D22+D23+D24+D25+D26+D27+D28+D29+D30+D31+D32+D33+D34+D35)</f>
        <v>0</v>
      </c>
      <c r="E37" s="31">
        <f>SUM(E16+E17+E18+E19+E20+E21+E22+E23+E24+E25+E26+E27+E28+E29+E30+E31+E32+E33+E34+E35)</f>
        <v>4476400</v>
      </c>
    </row>
  </sheetData>
  <sheetProtection/>
  <mergeCells count="9">
    <mergeCell ref="A6:E6"/>
    <mergeCell ref="A7:F7"/>
    <mergeCell ref="A8:E8"/>
    <mergeCell ref="A9:E9"/>
    <mergeCell ref="A12:A14"/>
    <mergeCell ref="B12:B14"/>
    <mergeCell ref="C12:C14"/>
    <mergeCell ref="D12:D14"/>
    <mergeCell ref="E12:E14"/>
  </mergeCells>
  <printOptions/>
  <pageMargins left="1.299212598425197" right="0.1968503937007874" top="0.984251968503937" bottom="0.1968503937007874" header="0.5118110236220472" footer="0.5118110236220472"/>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sheetPr>
    <pageSetUpPr fitToPage="1"/>
  </sheetPr>
  <dimension ref="A1:R34"/>
  <sheetViews>
    <sheetView tabSelected="1" zoomScalePageLayoutView="0" workbookViewId="0" topLeftCell="A31">
      <selection activeCell="D29" sqref="D29"/>
    </sheetView>
  </sheetViews>
  <sheetFormatPr defaultColWidth="9.140625" defaultRowHeight="12.75"/>
  <cols>
    <col min="1" max="3" width="12.8515625" style="292" customWidth="1"/>
    <col min="4" max="4" width="26.8515625" style="292" customWidth="1"/>
    <col min="5" max="6" width="9.140625" style="292" customWidth="1"/>
    <col min="7" max="7" width="31.421875" style="292" customWidth="1"/>
    <col min="8" max="8" width="10.00390625" style="292" customWidth="1"/>
    <col min="9" max="10" width="0" style="292" hidden="1" customWidth="1"/>
    <col min="11" max="11" width="26.57421875" style="292" hidden="1" customWidth="1"/>
    <col min="12" max="13" width="9.57421875" style="292" hidden="1" customWidth="1"/>
    <col min="14" max="16384" width="9.140625" style="292" customWidth="1"/>
  </cols>
  <sheetData>
    <row r="1" ht="12.75">
      <c r="G1" s="293" t="s">
        <v>653</v>
      </c>
    </row>
    <row r="2" ht="12.75">
      <c r="G2" s="292" t="s">
        <v>26</v>
      </c>
    </row>
    <row r="4" ht="12.75">
      <c r="G4" s="292" t="s">
        <v>645</v>
      </c>
    </row>
    <row r="6" spans="9:10" ht="12.75">
      <c r="I6" s="293"/>
      <c r="J6" s="293"/>
    </row>
    <row r="7" spans="1:10" ht="39" customHeight="1">
      <c r="A7" s="455" t="s">
        <v>649</v>
      </c>
      <c r="B7" s="455"/>
      <c r="C7" s="455"/>
      <c r="D7" s="310"/>
      <c r="E7" s="310"/>
      <c r="F7" s="310"/>
      <c r="G7" s="310"/>
      <c r="H7" s="310"/>
      <c r="I7" s="293"/>
      <c r="J7" s="293"/>
    </row>
    <row r="8" spans="8:13" ht="13.5" thickBot="1">
      <c r="H8" s="293" t="s">
        <v>22</v>
      </c>
      <c r="M8" s="292" t="s">
        <v>30</v>
      </c>
    </row>
    <row r="9" spans="1:13" ht="12.75" customHeight="1">
      <c r="A9" s="338" t="s">
        <v>31</v>
      </c>
      <c r="B9" s="331" t="s">
        <v>32</v>
      </c>
      <c r="C9" s="338" t="s">
        <v>33</v>
      </c>
      <c r="D9" s="332" t="s">
        <v>646</v>
      </c>
      <c r="E9" s="456" t="s">
        <v>647</v>
      </c>
      <c r="F9" s="457"/>
      <c r="G9" s="458"/>
      <c r="H9" s="463" t="s">
        <v>648</v>
      </c>
      <c r="I9" s="465"/>
      <c r="J9" s="465"/>
      <c r="K9" s="465"/>
      <c r="L9" s="466"/>
      <c r="M9" s="469"/>
    </row>
    <row r="10" spans="1:13" ht="12.75">
      <c r="A10" s="333"/>
      <c r="B10" s="339"/>
      <c r="C10" s="341"/>
      <c r="D10" s="333"/>
      <c r="E10" s="459"/>
      <c r="F10" s="460"/>
      <c r="G10" s="461"/>
      <c r="H10" s="464"/>
      <c r="I10" s="467"/>
      <c r="J10" s="467"/>
      <c r="K10" s="467"/>
      <c r="L10" s="468"/>
      <c r="M10" s="470"/>
    </row>
    <row r="11" spans="1:13" ht="12.75">
      <c r="A11" s="333"/>
      <c r="B11" s="339"/>
      <c r="C11" s="341"/>
      <c r="D11" s="333"/>
      <c r="E11" s="459"/>
      <c r="F11" s="460"/>
      <c r="G11" s="461"/>
      <c r="H11" s="464"/>
      <c r="I11" s="467"/>
      <c r="J11" s="467"/>
      <c r="K11" s="467"/>
      <c r="L11" s="468"/>
      <c r="M11" s="470"/>
    </row>
    <row r="12" spans="1:13" ht="12.75">
      <c r="A12" s="333"/>
      <c r="B12" s="339"/>
      <c r="C12" s="341"/>
      <c r="D12" s="333"/>
      <c r="E12" s="459"/>
      <c r="F12" s="460"/>
      <c r="G12" s="461"/>
      <c r="H12" s="464"/>
      <c r="I12" s="467"/>
      <c r="J12" s="467"/>
      <c r="K12" s="467"/>
      <c r="L12" s="468"/>
      <c r="M12" s="470"/>
    </row>
    <row r="13" spans="1:13" ht="12.75" customHeight="1">
      <c r="A13" s="333"/>
      <c r="B13" s="339"/>
      <c r="C13" s="341"/>
      <c r="D13" s="333"/>
      <c r="E13" s="459"/>
      <c r="F13" s="460"/>
      <c r="G13" s="461"/>
      <c r="H13" s="464"/>
      <c r="I13" s="471"/>
      <c r="J13" s="471"/>
      <c r="K13" s="471"/>
      <c r="L13" s="473"/>
      <c r="M13" s="470"/>
    </row>
    <row r="14" spans="1:13" ht="12.75">
      <c r="A14" s="333"/>
      <c r="B14" s="339"/>
      <c r="C14" s="341"/>
      <c r="D14" s="333"/>
      <c r="E14" s="459"/>
      <c r="F14" s="460"/>
      <c r="G14" s="461"/>
      <c r="H14" s="464"/>
      <c r="I14" s="471"/>
      <c r="J14" s="471"/>
      <c r="K14" s="471"/>
      <c r="L14" s="473"/>
      <c r="M14" s="470"/>
    </row>
    <row r="15" spans="1:13" ht="12.75">
      <c r="A15" s="333"/>
      <c r="B15" s="339"/>
      <c r="C15" s="341"/>
      <c r="D15" s="333"/>
      <c r="E15" s="459"/>
      <c r="F15" s="460"/>
      <c r="G15" s="461"/>
      <c r="H15" s="464"/>
      <c r="I15" s="471"/>
      <c r="J15" s="471"/>
      <c r="K15" s="471"/>
      <c r="L15" s="473"/>
      <c r="M15" s="470"/>
    </row>
    <row r="16" spans="1:13" ht="12.75">
      <c r="A16" s="333"/>
      <c r="B16" s="339"/>
      <c r="C16" s="341"/>
      <c r="D16" s="333"/>
      <c r="E16" s="459"/>
      <c r="F16" s="460"/>
      <c r="G16" s="461"/>
      <c r="H16" s="464"/>
      <c r="I16" s="471"/>
      <c r="J16" s="471"/>
      <c r="K16" s="471"/>
      <c r="L16" s="473"/>
      <c r="M16" s="470"/>
    </row>
    <row r="17" spans="1:13" ht="31.5" customHeight="1" thickBot="1">
      <c r="A17" s="333"/>
      <c r="B17" s="339"/>
      <c r="C17" s="341"/>
      <c r="D17" s="333"/>
      <c r="E17" s="459"/>
      <c r="F17" s="462"/>
      <c r="G17" s="461"/>
      <c r="H17" s="464"/>
      <c r="I17" s="472"/>
      <c r="J17" s="472"/>
      <c r="K17" s="472"/>
      <c r="L17" s="474"/>
      <c r="M17" s="475"/>
    </row>
    <row r="18" spans="1:13" ht="13.5" customHeight="1">
      <c r="A18" s="294" t="s">
        <v>48</v>
      </c>
      <c r="B18" s="294" t="s">
        <v>49</v>
      </c>
      <c r="C18" s="294" t="s">
        <v>50</v>
      </c>
      <c r="D18" s="295">
        <v>4</v>
      </c>
      <c r="E18" s="467">
        <v>5</v>
      </c>
      <c r="F18" s="467"/>
      <c r="G18" s="467"/>
      <c r="H18" s="296">
        <v>6</v>
      </c>
      <c r="I18" s="476"/>
      <c r="J18" s="476"/>
      <c r="K18" s="476"/>
      <c r="L18" s="298"/>
      <c r="M18" s="299"/>
    </row>
    <row r="19" spans="1:13" ht="39.75" customHeight="1">
      <c r="A19" s="477" t="s">
        <v>111</v>
      </c>
      <c r="B19" s="307">
        <v>7310</v>
      </c>
      <c r="C19" s="479" t="s">
        <v>69</v>
      </c>
      <c r="D19" s="480" t="s">
        <v>79</v>
      </c>
      <c r="E19" s="481" t="s">
        <v>650</v>
      </c>
      <c r="F19" s="482"/>
      <c r="G19" s="483"/>
      <c r="H19" s="487">
        <v>130000</v>
      </c>
      <c r="I19" s="297"/>
      <c r="J19" s="297"/>
      <c r="K19" s="297"/>
      <c r="L19" s="298"/>
      <c r="M19" s="299"/>
    </row>
    <row r="20" spans="1:13" ht="25.5" customHeight="1">
      <c r="A20" s="478"/>
      <c r="B20" s="309"/>
      <c r="C20" s="309"/>
      <c r="D20" s="316"/>
      <c r="E20" s="484"/>
      <c r="F20" s="485"/>
      <c r="G20" s="486"/>
      <c r="H20" s="309"/>
      <c r="I20" s="297"/>
      <c r="J20" s="297"/>
      <c r="K20" s="297"/>
      <c r="L20" s="298"/>
      <c r="M20" s="299"/>
    </row>
    <row r="21" spans="1:13" ht="51.75" customHeight="1">
      <c r="A21" s="300" t="s">
        <v>111</v>
      </c>
      <c r="B21" s="301">
        <v>7310</v>
      </c>
      <c r="C21" s="300" t="s">
        <v>69</v>
      </c>
      <c r="D21" s="291" t="s">
        <v>79</v>
      </c>
      <c r="E21" s="488" t="s">
        <v>651</v>
      </c>
      <c r="F21" s="489"/>
      <c r="G21" s="490"/>
      <c r="H21" s="290">
        <v>28000</v>
      </c>
      <c r="I21" s="297"/>
      <c r="J21" s="297"/>
      <c r="K21" s="297"/>
      <c r="L21" s="298"/>
      <c r="M21" s="299"/>
    </row>
    <row r="22" spans="1:13" ht="51.75" customHeight="1">
      <c r="A22" s="491" t="s">
        <v>196</v>
      </c>
      <c r="B22" s="491" t="s">
        <v>197</v>
      </c>
      <c r="C22" s="491" t="s">
        <v>73</v>
      </c>
      <c r="D22" s="480" t="s">
        <v>81</v>
      </c>
      <c r="E22" s="493" t="s">
        <v>652</v>
      </c>
      <c r="F22" s="482"/>
      <c r="G22" s="483"/>
      <c r="H22" s="494">
        <v>1949406</v>
      </c>
      <c r="I22" s="297"/>
      <c r="J22" s="297"/>
      <c r="K22" s="297"/>
      <c r="L22" s="298"/>
      <c r="M22" s="299"/>
    </row>
    <row r="23" spans="1:13" ht="27.75" customHeight="1">
      <c r="A23" s="492"/>
      <c r="B23" s="492"/>
      <c r="C23" s="492"/>
      <c r="D23" s="340"/>
      <c r="E23" s="484"/>
      <c r="F23" s="485"/>
      <c r="G23" s="486"/>
      <c r="H23" s="495"/>
      <c r="I23" s="297"/>
      <c r="J23" s="297"/>
      <c r="K23" s="297"/>
      <c r="L23" s="298"/>
      <c r="M23" s="299"/>
    </row>
    <row r="24" spans="1:13" ht="34.5" customHeight="1">
      <c r="A24" s="491" t="s">
        <v>196</v>
      </c>
      <c r="B24" s="491" t="s">
        <v>197</v>
      </c>
      <c r="C24" s="491" t="s">
        <v>73</v>
      </c>
      <c r="D24" s="480" t="s">
        <v>81</v>
      </c>
      <c r="E24" s="493" t="s">
        <v>676</v>
      </c>
      <c r="F24" s="482"/>
      <c r="G24" s="483"/>
      <c r="H24" s="494">
        <v>2061754</v>
      </c>
      <c r="I24" s="467"/>
      <c r="J24" s="467"/>
      <c r="K24" s="467"/>
      <c r="L24" s="299"/>
      <c r="M24" s="299"/>
    </row>
    <row r="25" spans="1:18" ht="32.25" customHeight="1">
      <c r="A25" s="492"/>
      <c r="B25" s="492"/>
      <c r="C25" s="492"/>
      <c r="D25" s="340"/>
      <c r="E25" s="484"/>
      <c r="F25" s="485"/>
      <c r="G25" s="486"/>
      <c r="H25" s="495"/>
      <c r="I25" s="503"/>
      <c r="J25" s="503"/>
      <c r="K25" s="503"/>
      <c r="L25" s="302"/>
      <c r="M25" s="302"/>
      <c r="P25" s="488"/>
      <c r="Q25" s="489"/>
      <c r="R25" s="490"/>
    </row>
    <row r="26" spans="1:13" ht="12.75">
      <c r="A26" s="496" t="s">
        <v>536</v>
      </c>
      <c r="B26" s="497"/>
      <c r="C26" s="498"/>
      <c r="D26" s="303"/>
      <c r="E26" s="499"/>
      <c r="F26" s="500"/>
      <c r="G26" s="501"/>
      <c r="H26" s="304">
        <f>H19+H21+H24</f>
        <v>2219754</v>
      </c>
      <c r="I26" s="502"/>
      <c r="J26" s="502"/>
      <c r="K26" s="502"/>
      <c r="L26" s="305"/>
      <c r="M26" s="305"/>
    </row>
    <row r="27" spans="5:8" ht="12.75">
      <c r="E27" s="306"/>
      <c r="F27" s="306"/>
      <c r="G27" s="306"/>
      <c r="H27" s="306"/>
    </row>
    <row r="28" spans="5:8" ht="12.75">
      <c r="E28" s="306"/>
      <c r="F28" s="306"/>
      <c r="G28" s="306"/>
      <c r="H28" s="306"/>
    </row>
    <row r="29" spans="5:8" ht="12.75">
      <c r="E29" s="306"/>
      <c r="F29" s="306"/>
      <c r="G29" s="306"/>
      <c r="H29" s="306"/>
    </row>
    <row r="30" spans="5:8" ht="12.75">
      <c r="E30" s="306"/>
      <c r="F30" s="306"/>
      <c r="G30" s="306"/>
      <c r="H30" s="306"/>
    </row>
    <row r="31" spans="5:8" ht="12.75">
      <c r="E31" s="306"/>
      <c r="F31" s="306"/>
      <c r="G31" s="306"/>
      <c r="H31" s="306"/>
    </row>
    <row r="32" spans="5:8" ht="12.75">
      <c r="E32" s="306"/>
      <c r="F32" s="306"/>
      <c r="G32" s="306"/>
      <c r="H32" s="306"/>
    </row>
    <row r="33" spans="5:8" ht="12.75">
      <c r="E33" s="306"/>
      <c r="F33" s="306"/>
      <c r="G33" s="306"/>
      <c r="H33" s="306"/>
    </row>
    <row r="34" spans="5:8" ht="12.75">
      <c r="E34" s="306"/>
      <c r="F34" s="306"/>
      <c r="G34" s="306"/>
      <c r="H34" s="306"/>
    </row>
  </sheetData>
  <sheetProtection/>
  <mergeCells count="39">
    <mergeCell ref="D22:D23"/>
    <mergeCell ref="E22:G23"/>
    <mergeCell ref="H22:H23"/>
    <mergeCell ref="A26:C26"/>
    <mergeCell ref="E26:G26"/>
    <mergeCell ref="I26:K26"/>
    <mergeCell ref="H24:H25"/>
    <mergeCell ref="I24:K24"/>
    <mergeCell ref="I25:K25"/>
    <mergeCell ref="P25:R25"/>
    <mergeCell ref="E21:G21"/>
    <mergeCell ref="A24:A25"/>
    <mergeCell ref="B24:B25"/>
    <mergeCell ref="C24:C25"/>
    <mergeCell ref="D24:D25"/>
    <mergeCell ref="E24:G25"/>
    <mergeCell ref="A22:A23"/>
    <mergeCell ref="B22:B23"/>
    <mergeCell ref="C22:C23"/>
    <mergeCell ref="A19:A20"/>
    <mergeCell ref="B19:B20"/>
    <mergeCell ref="C19:C20"/>
    <mergeCell ref="D19:D20"/>
    <mergeCell ref="E19:G20"/>
    <mergeCell ref="H19:H20"/>
    <mergeCell ref="I9:L12"/>
    <mergeCell ref="M9:M12"/>
    <mergeCell ref="I13:K17"/>
    <mergeCell ref="L13:L17"/>
    <mergeCell ref="M13:M17"/>
    <mergeCell ref="E18:G18"/>
    <mergeCell ref="I18:K18"/>
    <mergeCell ref="A7:H7"/>
    <mergeCell ref="A9:A17"/>
    <mergeCell ref="B9:B17"/>
    <mergeCell ref="C9:C17"/>
    <mergeCell ref="D9:D17"/>
    <mergeCell ref="E9:G17"/>
    <mergeCell ref="H9:H17"/>
  </mergeCells>
  <printOptions/>
  <pageMargins left="0.9448818897637796" right="0.4330708661417323" top="0.5118110236220472" bottom="0.5118110236220472" header="0.5118110236220472" footer="0.5118110236220472"/>
  <pageSetup fitToHeight="2" fitToWidth="1" horizontalDpi="600" verticalDpi="60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2020-07-15T05:23:47Z</cp:lastPrinted>
  <dcterms:created xsi:type="dcterms:W3CDTF">1996-10-08T23:32:33Z</dcterms:created>
  <dcterms:modified xsi:type="dcterms:W3CDTF">2020-07-16T11:41:39Z</dcterms:modified>
  <cp:category/>
  <cp:version/>
  <cp:contentType/>
  <cp:contentStatus/>
</cp:coreProperties>
</file>